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Z:\3_Leitfaden Bauingenieurwesen\Fragebogen\"/>
    </mc:Choice>
  </mc:AlternateContent>
  <bookViews>
    <workbookView xWindow="705" yWindow="765" windowWidth="24300" windowHeight="13755" tabRatio="500"/>
  </bookViews>
  <sheets>
    <sheet name="Fragen" sheetId="1" r:id="rId1"/>
    <sheet name="Berechnung" sheetId="2" state="hidden" r:id="rId2"/>
    <sheet name="Ergebnisse" sheetId="6" r:id="rId3"/>
    <sheet name="Gesamtauswertung" sheetId="3" r:id="rId4"/>
    <sheet name="Modulrelevanz" sheetId="7" r:id="rId5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44" i="2" l="1"/>
  <c r="AZ2" i="2"/>
  <c r="AL21" i="2"/>
  <c r="AZ3" i="2"/>
  <c r="AL22" i="2"/>
  <c r="AZ4" i="2"/>
  <c r="AL23" i="2"/>
  <c r="AZ5" i="2"/>
  <c r="AL24" i="2"/>
  <c r="AZ6" i="2"/>
  <c r="AL25" i="2"/>
  <c r="AL26" i="2"/>
  <c r="AZ8" i="2"/>
  <c r="AL27" i="2"/>
  <c r="AZ9" i="2"/>
  <c r="AL28" i="2"/>
  <c r="AZ10" i="2"/>
  <c r="AL29" i="2"/>
  <c r="AZ11" i="2"/>
  <c r="AL30" i="2"/>
  <c r="AZ12" i="2"/>
  <c r="AL31" i="2"/>
  <c r="AL32" i="2"/>
  <c r="AZ14" i="2"/>
  <c r="AL33" i="2"/>
  <c r="AL34" i="2"/>
  <c r="AZ16" i="2"/>
  <c r="AL35" i="2"/>
  <c r="AZ17" i="2"/>
  <c r="AL36" i="2"/>
  <c r="AZ18" i="2"/>
  <c r="AL37" i="2"/>
  <c r="AZ19" i="2"/>
  <c r="AL38" i="2"/>
  <c r="AL40" i="2"/>
  <c r="AM21" i="2"/>
  <c r="AM22" i="2"/>
  <c r="AM23" i="2"/>
  <c r="AM24" i="2"/>
  <c r="AM25" i="2"/>
  <c r="AM27" i="2"/>
  <c r="AM28" i="2"/>
  <c r="AM29" i="2"/>
  <c r="AM30" i="2"/>
  <c r="AM31" i="2"/>
  <c r="AM33" i="2"/>
  <c r="AM35" i="2"/>
  <c r="AM36" i="2"/>
  <c r="AM37" i="2"/>
  <c r="AM38" i="2"/>
  <c r="AM40" i="2"/>
  <c r="B21" i="2"/>
  <c r="B22" i="2"/>
  <c r="B23" i="2"/>
  <c r="B24" i="2"/>
  <c r="B25" i="2"/>
  <c r="B27" i="2"/>
  <c r="B28" i="2"/>
  <c r="B29" i="2"/>
  <c r="B30" i="2"/>
  <c r="B31" i="2"/>
  <c r="B33" i="2"/>
  <c r="B35" i="2"/>
  <c r="B36" i="2"/>
  <c r="B37" i="2"/>
  <c r="B38" i="2"/>
  <c r="B40" i="2"/>
  <c r="C21" i="2"/>
  <c r="C22" i="2"/>
  <c r="C23" i="2"/>
  <c r="C24" i="2"/>
  <c r="C25" i="2"/>
  <c r="C27" i="2"/>
  <c r="C28" i="2"/>
  <c r="C29" i="2"/>
  <c r="C30" i="2"/>
  <c r="C31" i="2"/>
  <c r="C33" i="2"/>
  <c r="C35" i="2"/>
  <c r="C36" i="2"/>
  <c r="C37" i="2"/>
  <c r="C38" i="2"/>
  <c r="C40" i="2"/>
  <c r="D21" i="2"/>
  <c r="D22" i="2"/>
  <c r="D23" i="2"/>
  <c r="D24" i="2"/>
  <c r="D25" i="2"/>
  <c r="D27" i="2"/>
  <c r="D28" i="2"/>
  <c r="D29" i="2"/>
  <c r="D30" i="2"/>
  <c r="D31" i="2"/>
  <c r="D33" i="2"/>
  <c r="D35" i="2"/>
  <c r="D36" i="2"/>
  <c r="D37" i="2"/>
  <c r="D38" i="2"/>
  <c r="D40" i="2"/>
  <c r="E21" i="2"/>
  <c r="E22" i="2"/>
  <c r="E23" i="2"/>
  <c r="E24" i="2"/>
  <c r="E25" i="2"/>
  <c r="E27" i="2"/>
  <c r="E28" i="2"/>
  <c r="E29" i="2"/>
  <c r="E30" i="2"/>
  <c r="E31" i="2"/>
  <c r="E33" i="2"/>
  <c r="E35" i="2"/>
  <c r="E36" i="2"/>
  <c r="E37" i="2"/>
  <c r="E38" i="2"/>
  <c r="E40" i="2"/>
  <c r="F21" i="2"/>
  <c r="F22" i="2"/>
  <c r="F23" i="2"/>
  <c r="F24" i="2"/>
  <c r="F25" i="2"/>
  <c r="F27" i="2"/>
  <c r="F28" i="2"/>
  <c r="F29" i="2"/>
  <c r="F30" i="2"/>
  <c r="F31" i="2"/>
  <c r="F33" i="2"/>
  <c r="F35" i="2"/>
  <c r="F36" i="2"/>
  <c r="F37" i="2"/>
  <c r="F38" i="2"/>
  <c r="F40" i="2"/>
  <c r="G21" i="2"/>
  <c r="G22" i="2"/>
  <c r="G23" i="2"/>
  <c r="G24" i="2"/>
  <c r="G25" i="2"/>
  <c r="G27" i="2"/>
  <c r="G28" i="2"/>
  <c r="G29" i="2"/>
  <c r="G30" i="2"/>
  <c r="G31" i="2"/>
  <c r="G33" i="2"/>
  <c r="G35" i="2"/>
  <c r="G36" i="2"/>
  <c r="G37" i="2"/>
  <c r="G38" i="2"/>
  <c r="G40" i="2"/>
  <c r="H21" i="2"/>
  <c r="H22" i="2"/>
  <c r="H23" i="2"/>
  <c r="H24" i="2"/>
  <c r="H25" i="2"/>
  <c r="H27" i="2"/>
  <c r="H28" i="2"/>
  <c r="H29" i="2"/>
  <c r="H30" i="2"/>
  <c r="H31" i="2"/>
  <c r="H33" i="2"/>
  <c r="H35" i="2"/>
  <c r="H36" i="2"/>
  <c r="H37" i="2"/>
  <c r="H38" i="2"/>
  <c r="H40" i="2"/>
  <c r="I21" i="2"/>
  <c r="I22" i="2"/>
  <c r="I23" i="2"/>
  <c r="I24" i="2"/>
  <c r="I25" i="2"/>
  <c r="I27" i="2"/>
  <c r="I28" i="2"/>
  <c r="I29" i="2"/>
  <c r="I30" i="2"/>
  <c r="I31" i="2"/>
  <c r="I33" i="2"/>
  <c r="I35" i="2"/>
  <c r="I36" i="2"/>
  <c r="I37" i="2"/>
  <c r="I38" i="2"/>
  <c r="I40" i="2"/>
  <c r="J21" i="2"/>
  <c r="J22" i="2"/>
  <c r="J23" i="2"/>
  <c r="J24" i="2"/>
  <c r="J25" i="2"/>
  <c r="J27" i="2"/>
  <c r="J28" i="2"/>
  <c r="J29" i="2"/>
  <c r="J30" i="2"/>
  <c r="J31" i="2"/>
  <c r="J33" i="2"/>
  <c r="J35" i="2"/>
  <c r="J36" i="2"/>
  <c r="J37" i="2"/>
  <c r="J38" i="2"/>
  <c r="J40" i="2"/>
  <c r="K21" i="2"/>
  <c r="K22" i="2"/>
  <c r="K23" i="2"/>
  <c r="K24" i="2"/>
  <c r="K25" i="2"/>
  <c r="K27" i="2"/>
  <c r="K28" i="2"/>
  <c r="K29" i="2"/>
  <c r="K30" i="2"/>
  <c r="K31" i="2"/>
  <c r="K33" i="2"/>
  <c r="K35" i="2"/>
  <c r="K36" i="2"/>
  <c r="K37" i="2"/>
  <c r="K38" i="2"/>
  <c r="K40" i="2"/>
  <c r="L21" i="2"/>
  <c r="L22" i="2"/>
  <c r="L23" i="2"/>
  <c r="L24" i="2"/>
  <c r="L25" i="2"/>
  <c r="L27" i="2"/>
  <c r="L28" i="2"/>
  <c r="L29" i="2"/>
  <c r="L30" i="2"/>
  <c r="L31" i="2"/>
  <c r="L33" i="2"/>
  <c r="L35" i="2"/>
  <c r="L36" i="2"/>
  <c r="L37" i="2"/>
  <c r="L38" i="2"/>
  <c r="L40" i="2"/>
  <c r="M21" i="2"/>
  <c r="M22" i="2"/>
  <c r="M23" i="2"/>
  <c r="M24" i="2"/>
  <c r="M25" i="2"/>
  <c r="M27" i="2"/>
  <c r="M28" i="2"/>
  <c r="M29" i="2"/>
  <c r="M30" i="2"/>
  <c r="M31" i="2"/>
  <c r="M33" i="2"/>
  <c r="M35" i="2"/>
  <c r="M36" i="2"/>
  <c r="M37" i="2"/>
  <c r="M38" i="2"/>
  <c r="M40" i="2"/>
  <c r="N21" i="2"/>
  <c r="N22" i="2"/>
  <c r="N23" i="2"/>
  <c r="N24" i="2"/>
  <c r="N25" i="2"/>
  <c r="N27" i="2"/>
  <c r="N28" i="2"/>
  <c r="N29" i="2"/>
  <c r="N30" i="2"/>
  <c r="N31" i="2"/>
  <c r="N33" i="2"/>
  <c r="N35" i="2"/>
  <c r="N36" i="2"/>
  <c r="N37" i="2"/>
  <c r="N38" i="2"/>
  <c r="N40" i="2"/>
  <c r="O21" i="2"/>
  <c r="O22" i="2"/>
  <c r="O23" i="2"/>
  <c r="O24" i="2"/>
  <c r="O25" i="2"/>
  <c r="O27" i="2"/>
  <c r="O28" i="2"/>
  <c r="O29" i="2"/>
  <c r="O30" i="2"/>
  <c r="O31" i="2"/>
  <c r="O33" i="2"/>
  <c r="O35" i="2"/>
  <c r="O36" i="2"/>
  <c r="O37" i="2"/>
  <c r="O38" i="2"/>
  <c r="O40" i="2"/>
  <c r="P21" i="2"/>
  <c r="P22" i="2"/>
  <c r="P23" i="2"/>
  <c r="P24" i="2"/>
  <c r="P25" i="2"/>
  <c r="P27" i="2"/>
  <c r="P28" i="2"/>
  <c r="P29" i="2"/>
  <c r="P30" i="2"/>
  <c r="P31" i="2"/>
  <c r="P33" i="2"/>
  <c r="P35" i="2"/>
  <c r="P36" i="2"/>
  <c r="P37" i="2"/>
  <c r="P38" i="2"/>
  <c r="P40" i="2"/>
  <c r="Q21" i="2"/>
  <c r="Q22" i="2"/>
  <c r="Q23" i="2"/>
  <c r="Q24" i="2"/>
  <c r="Q25" i="2"/>
  <c r="Q27" i="2"/>
  <c r="Q28" i="2"/>
  <c r="Q29" i="2"/>
  <c r="Q30" i="2"/>
  <c r="Q31" i="2"/>
  <c r="Q33" i="2"/>
  <c r="Q35" i="2"/>
  <c r="Q36" i="2"/>
  <c r="Q37" i="2"/>
  <c r="Q38" i="2"/>
  <c r="Q40" i="2"/>
  <c r="R21" i="2"/>
  <c r="R22" i="2"/>
  <c r="R23" i="2"/>
  <c r="R24" i="2"/>
  <c r="R25" i="2"/>
  <c r="R27" i="2"/>
  <c r="R28" i="2"/>
  <c r="R29" i="2"/>
  <c r="R30" i="2"/>
  <c r="R31" i="2"/>
  <c r="R33" i="2"/>
  <c r="R35" i="2"/>
  <c r="R36" i="2"/>
  <c r="R37" i="2"/>
  <c r="R38" i="2"/>
  <c r="R40" i="2"/>
  <c r="S21" i="2"/>
  <c r="S22" i="2"/>
  <c r="S23" i="2"/>
  <c r="S24" i="2"/>
  <c r="S25" i="2"/>
  <c r="S27" i="2"/>
  <c r="S28" i="2"/>
  <c r="S29" i="2"/>
  <c r="S30" i="2"/>
  <c r="S31" i="2"/>
  <c r="S33" i="2"/>
  <c r="S35" i="2"/>
  <c r="S36" i="2"/>
  <c r="S37" i="2"/>
  <c r="S38" i="2"/>
  <c r="S40" i="2"/>
  <c r="T21" i="2"/>
  <c r="T22" i="2"/>
  <c r="T23" i="2"/>
  <c r="T24" i="2"/>
  <c r="T25" i="2"/>
  <c r="T27" i="2"/>
  <c r="T28" i="2"/>
  <c r="T29" i="2"/>
  <c r="T30" i="2"/>
  <c r="T31" i="2"/>
  <c r="T33" i="2"/>
  <c r="T35" i="2"/>
  <c r="T36" i="2"/>
  <c r="T37" i="2"/>
  <c r="T38" i="2"/>
  <c r="T40" i="2"/>
  <c r="U21" i="2"/>
  <c r="U22" i="2"/>
  <c r="U23" i="2"/>
  <c r="U24" i="2"/>
  <c r="U25" i="2"/>
  <c r="U27" i="2"/>
  <c r="U28" i="2"/>
  <c r="U29" i="2"/>
  <c r="U30" i="2"/>
  <c r="U31" i="2"/>
  <c r="U33" i="2"/>
  <c r="U35" i="2"/>
  <c r="U36" i="2"/>
  <c r="U37" i="2"/>
  <c r="U38" i="2"/>
  <c r="U40" i="2"/>
  <c r="V21" i="2"/>
  <c r="V22" i="2"/>
  <c r="V23" i="2"/>
  <c r="V24" i="2"/>
  <c r="V25" i="2"/>
  <c r="V27" i="2"/>
  <c r="V28" i="2"/>
  <c r="V29" i="2"/>
  <c r="V30" i="2"/>
  <c r="V31" i="2"/>
  <c r="V33" i="2"/>
  <c r="V35" i="2"/>
  <c r="V36" i="2"/>
  <c r="V37" i="2"/>
  <c r="V38" i="2"/>
  <c r="V40" i="2"/>
  <c r="W21" i="2"/>
  <c r="W22" i="2"/>
  <c r="W23" i="2"/>
  <c r="W24" i="2"/>
  <c r="W25" i="2"/>
  <c r="W27" i="2"/>
  <c r="W28" i="2"/>
  <c r="W29" i="2"/>
  <c r="W30" i="2"/>
  <c r="W31" i="2"/>
  <c r="W33" i="2"/>
  <c r="W35" i="2"/>
  <c r="W36" i="2"/>
  <c r="W37" i="2"/>
  <c r="W38" i="2"/>
  <c r="W40" i="2"/>
  <c r="X21" i="2"/>
  <c r="X22" i="2"/>
  <c r="X23" i="2"/>
  <c r="X24" i="2"/>
  <c r="X25" i="2"/>
  <c r="X27" i="2"/>
  <c r="X28" i="2"/>
  <c r="X29" i="2"/>
  <c r="X30" i="2"/>
  <c r="X31" i="2"/>
  <c r="X33" i="2"/>
  <c r="X35" i="2"/>
  <c r="X36" i="2"/>
  <c r="X37" i="2"/>
  <c r="X38" i="2"/>
  <c r="X40" i="2"/>
  <c r="Y21" i="2"/>
  <c r="Y22" i="2"/>
  <c r="Y23" i="2"/>
  <c r="Y24" i="2"/>
  <c r="Y25" i="2"/>
  <c r="Y27" i="2"/>
  <c r="Y28" i="2"/>
  <c r="Y29" i="2"/>
  <c r="Y30" i="2"/>
  <c r="Y31" i="2"/>
  <c r="Y33" i="2"/>
  <c r="Y35" i="2"/>
  <c r="Y36" i="2"/>
  <c r="Y37" i="2"/>
  <c r="Y38" i="2"/>
  <c r="Y40" i="2"/>
  <c r="Z21" i="2"/>
  <c r="Z22" i="2"/>
  <c r="Z23" i="2"/>
  <c r="Z24" i="2"/>
  <c r="Z25" i="2"/>
  <c r="Z27" i="2"/>
  <c r="Z28" i="2"/>
  <c r="Z29" i="2"/>
  <c r="Z30" i="2"/>
  <c r="Z31" i="2"/>
  <c r="Z33" i="2"/>
  <c r="Z35" i="2"/>
  <c r="Z36" i="2"/>
  <c r="Z37" i="2"/>
  <c r="Z38" i="2"/>
  <c r="Z40" i="2"/>
  <c r="AA21" i="2"/>
  <c r="AA22" i="2"/>
  <c r="AA23" i="2"/>
  <c r="AA24" i="2"/>
  <c r="AA25" i="2"/>
  <c r="AA27" i="2"/>
  <c r="AA28" i="2"/>
  <c r="AA29" i="2"/>
  <c r="AA30" i="2"/>
  <c r="AA31" i="2"/>
  <c r="AA33" i="2"/>
  <c r="AA35" i="2"/>
  <c r="AA36" i="2"/>
  <c r="AA37" i="2"/>
  <c r="AA38" i="2"/>
  <c r="AA40" i="2"/>
  <c r="AB21" i="2"/>
  <c r="AB22" i="2"/>
  <c r="AB23" i="2"/>
  <c r="AB24" i="2"/>
  <c r="AB25" i="2"/>
  <c r="AB27" i="2"/>
  <c r="AB28" i="2"/>
  <c r="AB29" i="2"/>
  <c r="AB30" i="2"/>
  <c r="AB31" i="2"/>
  <c r="AB33" i="2"/>
  <c r="AB35" i="2"/>
  <c r="AB36" i="2"/>
  <c r="AB37" i="2"/>
  <c r="AB38" i="2"/>
  <c r="AB40" i="2"/>
  <c r="AC21" i="2"/>
  <c r="AC22" i="2"/>
  <c r="AC23" i="2"/>
  <c r="AC24" i="2"/>
  <c r="AC25" i="2"/>
  <c r="AC27" i="2"/>
  <c r="AC28" i="2"/>
  <c r="AC29" i="2"/>
  <c r="AC30" i="2"/>
  <c r="AC31" i="2"/>
  <c r="AC33" i="2"/>
  <c r="AC35" i="2"/>
  <c r="AC36" i="2"/>
  <c r="AC37" i="2"/>
  <c r="AC38" i="2"/>
  <c r="AC40" i="2"/>
  <c r="AD21" i="2"/>
  <c r="AD22" i="2"/>
  <c r="AD23" i="2"/>
  <c r="AD24" i="2"/>
  <c r="AD25" i="2"/>
  <c r="AD27" i="2"/>
  <c r="AD28" i="2"/>
  <c r="AD29" i="2"/>
  <c r="AD30" i="2"/>
  <c r="AD31" i="2"/>
  <c r="AD33" i="2"/>
  <c r="AD35" i="2"/>
  <c r="AD36" i="2"/>
  <c r="AD37" i="2"/>
  <c r="AD38" i="2"/>
  <c r="AD40" i="2"/>
  <c r="AE21" i="2"/>
  <c r="AE22" i="2"/>
  <c r="AE23" i="2"/>
  <c r="AE24" i="2"/>
  <c r="AE25" i="2"/>
  <c r="AE27" i="2"/>
  <c r="AE28" i="2"/>
  <c r="AE29" i="2"/>
  <c r="AE30" i="2"/>
  <c r="AE31" i="2"/>
  <c r="AE33" i="2"/>
  <c r="AE35" i="2"/>
  <c r="AE36" i="2"/>
  <c r="AE37" i="2"/>
  <c r="AE38" i="2"/>
  <c r="AE40" i="2"/>
  <c r="AF21" i="2"/>
  <c r="AF22" i="2"/>
  <c r="AF23" i="2"/>
  <c r="AF24" i="2"/>
  <c r="AF25" i="2"/>
  <c r="AF27" i="2"/>
  <c r="AF28" i="2"/>
  <c r="AF29" i="2"/>
  <c r="AF30" i="2"/>
  <c r="AF31" i="2"/>
  <c r="AF33" i="2"/>
  <c r="AF35" i="2"/>
  <c r="AF36" i="2"/>
  <c r="AF37" i="2"/>
  <c r="AF38" i="2"/>
  <c r="AF40" i="2"/>
  <c r="AG21" i="2"/>
  <c r="AG22" i="2"/>
  <c r="AG23" i="2"/>
  <c r="AG24" i="2"/>
  <c r="AG25" i="2"/>
  <c r="AG27" i="2"/>
  <c r="AG28" i="2"/>
  <c r="AG29" i="2"/>
  <c r="AG30" i="2"/>
  <c r="AG31" i="2"/>
  <c r="AG33" i="2"/>
  <c r="AG35" i="2"/>
  <c r="AG36" i="2"/>
  <c r="AG37" i="2"/>
  <c r="AG38" i="2"/>
  <c r="AG40" i="2"/>
  <c r="AH21" i="2"/>
  <c r="AH22" i="2"/>
  <c r="AH23" i="2"/>
  <c r="AH24" i="2"/>
  <c r="AH25" i="2"/>
  <c r="AH27" i="2"/>
  <c r="AH28" i="2"/>
  <c r="AH29" i="2"/>
  <c r="AH30" i="2"/>
  <c r="AH31" i="2"/>
  <c r="AH33" i="2"/>
  <c r="AH35" i="2"/>
  <c r="AH36" i="2"/>
  <c r="AH37" i="2"/>
  <c r="AH38" i="2"/>
  <c r="AH40" i="2"/>
  <c r="AI21" i="2"/>
  <c r="AI22" i="2"/>
  <c r="AI23" i="2"/>
  <c r="AI24" i="2"/>
  <c r="AI25" i="2"/>
  <c r="AI27" i="2"/>
  <c r="AI28" i="2"/>
  <c r="AI29" i="2"/>
  <c r="AI30" i="2"/>
  <c r="AI31" i="2"/>
  <c r="AI33" i="2"/>
  <c r="AI35" i="2"/>
  <c r="AI36" i="2"/>
  <c r="AI37" i="2"/>
  <c r="AI38" i="2"/>
  <c r="AI40" i="2"/>
  <c r="AJ21" i="2"/>
  <c r="AJ22" i="2"/>
  <c r="AJ23" i="2"/>
  <c r="AJ24" i="2"/>
  <c r="AJ25" i="2"/>
  <c r="AJ27" i="2"/>
  <c r="AJ28" i="2"/>
  <c r="AJ29" i="2"/>
  <c r="AJ30" i="2"/>
  <c r="AJ31" i="2"/>
  <c r="AJ33" i="2"/>
  <c r="AJ35" i="2"/>
  <c r="AJ36" i="2"/>
  <c r="AJ37" i="2"/>
  <c r="AJ38" i="2"/>
  <c r="AJ40" i="2"/>
  <c r="AK21" i="2"/>
  <c r="AK22" i="2"/>
  <c r="AK23" i="2"/>
  <c r="AK24" i="2"/>
  <c r="AK25" i="2"/>
  <c r="AK27" i="2"/>
  <c r="AK28" i="2"/>
  <c r="AK29" i="2"/>
  <c r="AK30" i="2"/>
  <c r="AK31" i="2"/>
  <c r="AK33" i="2"/>
  <c r="AK35" i="2"/>
  <c r="AK36" i="2"/>
  <c r="AK37" i="2"/>
  <c r="AK38" i="2"/>
  <c r="AK40" i="2"/>
  <c r="AN21" i="2"/>
  <c r="AN22" i="2"/>
  <c r="AN23" i="2"/>
  <c r="AN24" i="2"/>
  <c r="AN25" i="2"/>
  <c r="AN27" i="2"/>
  <c r="AN28" i="2"/>
  <c r="AN29" i="2"/>
  <c r="AN30" i="2"/>
  <c r="AN31" i="2"/>
  <c r="AN33" i="2"/>
  <c r="AN35" i="2"/>
  <c r="AN36" i="2"/>
  <c r="AN37" i="2"/>
  <c r="AN38" i="2"/>
  <c r="AN40" i="2"/>
  <c r="AO21" i="2"/>
  <c r="AO22" i="2"/>
  <c r="AO23" i="2"/>
  <c r="AO24" i="2"/>
  <c r="AO25" i="2"/>
  <c r="AO27" i="2"/>
  <c r="AO28" i="2"/>
  <c r="AO29" i="2"/>
  <c r="AO30" i="2"/>
  <c r="AO31" i="2"/>
  <c r="AO33" i="2"/>
  <c r="AO35" i="2"/>
  <c r="AO36" i="2"/>
  <c r="AO37" i="2"/>
  <c r="AO38" i="2"/>
  <c r="AO40" i="2"/>
  <c r="AP21" i="2"/>
  <c r="AP22" i="2"/>
  <c r="AP23" i="2"/>
  <c r="AP24" i="2"/>
  <c r="AP25" i="2"/>
  <c r="AP27" i="2"/>
  <c r="AP28" i="2"/>
  <c r="AP29" i="2"/>
  <c r="AP30" i="2"/>
  <c r="AP31" i="2"/>
  <c r="AP33" i="2"/>
  <c r="AP35" i="2"/>
  <c r="AP36" i="2"/>
  <c r="AP37" i="2"/>
  <c r="AP38" i="2"/>
  <c r="AP40" i="2"/>
  <c r="AQ21" i="2"/>
  <c r="AQ22" i="2"/>
  <c r="AQ23" i="2"/>
  <c r="AQ24" i="2"/>
  <c r="AQ25" i="2"/>
  <c r="AQ27" i="2"/>
  <c r="AQ28" i="2"/>
  <c r="AQ29" i="2"/>
  <c r="AQ30" i="2"/>
  <c r="AQ31" i="2"/>
  <c r="AQ33" i="2"/>
  <c r="AQ35" i="2"/>
  <c r="AQ36" i="2"/>
  <c r="AQ37" i="2"/>
  <c r="AQ38" i="2"/>
  <c r="AQ40" i="2"/>
  <c r="AL41" i="2"/>
  <c r="AL42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M41" i="2"/>
  <c r="AN41" i="2"/>
  <c r="AO41" i="2"/>
  <c r="AP41" i="2"/>
  <c r="AQ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M42" i="2"/>
  <c r="AN42" i="2"/>
  <c r="AO42" i="2"/>
  <c r="AP42" i="2"/>
  <c r="AQ42" i="2"/>
  <c r="AL43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40" i="2"/>
  <c r="BA41" i="2"/>
  <c r="F53" i="6"/>
  <c r="F52" i="6"/>
  <c r="F51" i="6"/>
  <c r="F50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F49" i="6"/>
  <c r="F45" i="6"/>
  <c r="F46" i="6"/>
  <c r="F47" i="6"/>
  <c r="F48" i="6"/>
  <c r="F44" i="6"/>
  <c r="F40" i="6"/>
  <c r="F41" i="6"/>
  <c r="F42" i="6"/>
  <c r="F43" i="6"/>
  <c r="F39" i="6"/>
  <c r="B26" i="2"/>
  <c r="B32" i="2"/>
  <c r="B34" i="2"/>
  <c r="C26" i="2"/>
  <c r="C32" i="2"/>
  <c r="C34" i="2"/>
  <c r="D26" i="2"/>
  <c r="D32" i="2"/>
  <c r="D34" i="2"/>
  <c r="E26" i="2"/>
  <c r="E32" i="2"/>
  <c r="E34" i="2"/>
  <c r="F26" i="2"/>
  <c r="F32" i="2"/>
  <c r="F34" i="2"/>
  <c r="G26" i="2"/>
  <c r="G32" i="2"/>
  <c r="G34" i="2"/>
  <c r="H26" i="2"/>
  <c r="H32" i="2"/>
  <c r="H34" i="2"/>
  <c r="I26" i="2"/>
  <c r="I32" i="2"/>
  <c r="I34" i="2"/>
  <c r="J26" i="2"/>
  <c r="J32" i="2"/>
  <c r="J34" i="2"/>
  <c r="K26" i="2"/>
  <c r="K32" i="2"/>
  <c r="K34" i="2"/>
  <c r="L26" i="2"/>
  <c r="L32" i="2"/>
  <c r="L34" i="2"/>
  <c r="M26" i="2"/>
  <c r="M32" i="2"/>
  <c r="M34" i="2"/>
  <c r="N26" i="2"/>
  <c r="N32" i="2"/>
  <c r="N34" i="2"/>
  <c r="O26" i="2"/>
  <c r="O32" i="2"/>
  <c r="O34" i="2"/>
  <c r="P26" i="2"/>
  <c r="P32" i="2"/>
  <c r="P34" i="2"/>
  <c r="Q26" i="2"/>
  <c r="Q32" i="2"/>
  <c r="Q34" i="2"/>
  <c r="R26" i="2"/>
  <c r="R32" i="2"/>
  <c r="R34" i="2"/>
  <c r="S26" i="2"/>
  <c r="S32" i="2"/>
  <c r="S34" i="2"/>
  <c r="T26" i="2"/>
  <c r="T32" i="2"/>
  <c r="T34" i="2"/>
  <c r="U26" i="2"/>
  <c r="U32" i="2"/>
  <c r="U34" i="2"/>
  <c r="V26" i="2"/>
  <c r="V32" i="2"/>
  <c r="V34" i="2"/>
  <c r="W26" i="2"/>
  <c r="W32" i="2"/>
  <c r="W34" i="2"/>
  <c r="X26" i="2"/>
  <c r="X32" i="2"/>
  <c r="X34" i="2"/>
  <c r="Y26" i="2"/>
  <c r="Y32" i="2"/>
  <c r="Y34" i="2"/>
  <c r="Z26" i="2"/>
  <c r="Z32" i="2"/>
  <c r="Z34" i="2"/>
  <c r="AA26" i="2"/>
  <c r="AA32" i="2"/>
  <c r="AA34" i="2"/>
  <c r="AB26" i="2"/>
  <c r="AB32" i="2"/>
  <c r="AB34" i="2"/>
  <c r="AC26" i="2"/>
  <c r="AC32" i="2"/>
  <c r="AC34" i="2"/>
  <c r="AD26" i="2"/>
  <c r="AD32" i="2"/>
  <c r="AD34" i="2"/>
  <c r="AE26" i="2"/>
  <c r="AE32" i="2"/>
  <c r="AE34" i="2"/>
  <c r="AF26" i="2"/>
  <c r="AF32" i="2"/>
  <c r="AF34" i="2"/>
  <c r="AG26" i="2"/>
  <c r="AG32" i="2"/>
  <c r="AG34" i="2"/>
  <c r="AH26" i="2"/>
  <c r="AH32" i="2"/>
  <c r="AH34" i="2"/>
  <c r="AI26" i="2"/>
  <c r="AI32" i="2"/>
  <c r="AI34" i="2"/>
  <c r="AJ26" i="2"/>
  <c r="AJ32" i="2"/>
  <c r="AJ34" i="2"/>
  <c r="AK26" i="2"/>
  <c r="AK32" i="2"/>
  <c r="AK34" i="2"/>
  <c r="AM26" i="2"/>
  <c r="AM32" i="2"/>
  <c r="AM34" i="2"/>
  <c r="AN26" i="2"/>
  <c r="AN32" i="2"/>
  <c r="AN34" i="2"/>
  <c r="AO26" i="2"/>
  <c r="AO32" i="2"/>
  <c r="AO34" i="2"/>
  <c r="AP26" i="2"/>
  <c r="AP32" i="2"/>
  <c r="AP34" i="2"/>
  <c r="AQ26" i="2"/>
  <c r="AQ32" i="2"/>
  <c r="AQ34" i="2"/>
  <c r="BD42" i="2"/>
  <c r="B88" i="3"/>
  <c r="BD41" i="2"/>
  <c r="B86" i="3"/>
  <c r="BD40" i="2"/>
  <c r="B84" i="3"/>
  <c r="BD39" i="2"/>
  <c r="B82" i="3"/>
  <c r="BD38" i="2"/>
  <c r="B80" i="3"/>
  <c r="BD37" i="2"/>
  <c r="B78" i="3"/>
  <c r="BD36" i="2"/>
  <c r="B76" i="3"/>
  <c r="BD35" i="2"/>
  <c r="B74" i="3"/>
  <c r="BD34" i="2"/>
  <c r="B72" i="3"/>
  <c r="BD33" i="2"/>
  <c r="B70" i="3"/>
  <c r="BD32" i="2"/>
  <c r="B68" i="3"/>
  <c r="BD31" i="2"/>
  <c r="B66" i="3"/>
  <c r="BD30" i="2"/>
  <c r="B64" i="3"/>
  <c r="BD29" i="2"/>
  <c r="B62" i="3"/>
  <c r="BD28" i="2"/>
  <c r="B60" i="3"/>
  <c r="BD27" i="2"/>
  <c r="B58" i="3"/>
  <c r="BD21" i="2"/>
  <c r="B46" i="3"/>
  <c r="BD22" i="2"/>
  <c r="B48" i="3"/>
  <c r="BD23" i="2"/>
  <c r="B50" i="3"/>
  <c r="BD24" i="2"/>
  <c r="B52" i="3"/>
  <c r="BD25" i="2"/>
  <c r="B54" i="3"/>
  <c r="BD26" i="2"/>
  <c r="B56" i="3"/>
  <c r="BD20" i="2"/>
  <c r="B44" i="3"/>
  <c r="BD19" i="2"/>
  <c r="B42" i="3"/>
  <c r="BD18" i="2"/>
  <c r="B40" i="3"/>
  <c r="BD17" i="2"/>
  <c r="B38" i="3"/>
  <c r="BD16" i="2"/>
  <c r="B36" i="3"/>
  <c r="BD15" i="2"/>
  <c r="B34" i="3"/>
  <c r="BD14" i="2"/>
  <c r="B32" i="3"/>
  <c r="BD13" i="2"/>
  <c r="B30" i="3"/>
  <c r="BD12" i="2"/>
  <c r="B28" i="3"/>
  <c r="B31" i="6"/>
  <c r="B29" i="6"/>
  <c r="B27" i="6"/>
  <c r="B25" i="6"/>
  <c r="B23" i="6"/>
  <c r="BD6" i="2"/>
  <c r="B18" i="6"/>
  <c r="BD5" i="2"/>
  <c r="B16" i="6"/>
  <c r="BD4" i="2"/>
  <c r="B14" i="6"/>
  <c r="BD3" i="2"/>
  <c r="B12" i="6"/>
  <c r="BD2" i="2"/>
  <c r="B10" i="6"/>
  <c r="BD11" i="2"/>
  <c r="BD10" i="2"/>
  <c r="BD9" i="2"/>
  <c r="BD8" i="2"/>
  <c r="BD7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M44" i="2"/>
  <c r="AN44" i="2"/>
  <c r="AO44" i="2"/>
  <c r="AP44" i="2"/>
  <c r="AQ44" i="2"/>
  <c r="B44" i="2"/>
  <c r="B26" i="3"/>
  <c r="B24" i="3"/>
  <c r="B22" i="3"/>
  <c r="B20" i="3"/>
  <c r="B18" i="3"/>
  <c r="B16" i="3"/>
  <c r="B14" i="3"/>
  <c r="B12" i="3"/>
  <c r="B10" i="3"/>
  <c r="B8" i="3"/>
  <c r="I53" i="1"/>
  <c r="H53" i="1"/>
  <c r="G53" i="1"/>
  <c r="F53" i="1"/>
  <c r="E53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41" i="1"/>
  <c r="H41" i="1"/>
  <c r="G41" i="1"/>
  <c r="F41" i="1"/>
  <c r="E41" i="1"/>
  <c r="I38" i="1"/>
  <c r="H38" i="1"/>
  <c r="G38" i="1"/>
  <c r="F38" i="1"/>
  <c r="E38" i="1"/>
  <c r="I35" i="1"/>
  <c r="H35" i="1"/>
  <c r="G35" i="1"/>
  <c r="F35" i="1"/>
  <c r="E35" i="1"/>
  <c r="I32" i="1"/>
  <c r="H32" i="1"/>
  <c r="G32" i="1"/>
  <c r="F32" i="1"/>
  <c r="E32" i="1"/>
  <c r="I29" i="1"/>
  <c r="H29" i="1"/>
  <c r="G29" i="1"/>
  <c r="F29" i="1"/>
  <c r="E29" i="1"/>
  <c r="I26" i="1"/>
  <c r="H26" i="1"/>
  <c r="G26" i="1"/>
  <c r="F26" i="1"/>
  <c r="E26" i="1"/>
  <c r="I23" i="1"/>
  <c r="H23" i="1"/>
  <c r="G23" i="1"/>
  <c r="F23" i="1"/>
  <c r="E23" i="1"/>
  <c r="I20" i="1"/>
  <c r="H20" i="1"/>
  <c r="G20" i="1"/>
  <c r="F20" i="1"/>
  <c r="E20" i="1"/>
  <c r="I17" i="1"/>
  <c r="H17" i="1"/>
  <c r="G17" i="1"/>
  <c r="F17" i="1"/>
  <c r="E17" i="1"/>
  <c r="I14" i="1"/>
  <c r="H14" i="1"/>
  <c r="G14" i="1"/>
  <c r="F14" i="1"/>
  <c r="E14" i="1"/>
  <c r="I11" i="1"/>
  <c r="H11" i="1"/>
  <c r="G11" i="1"/>
  <c r="F11" i="1"/>
  <c r="E11" i="1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M43" i="2"/>
  <c r="AN43" i="2"/>
  <c r="AO43" i="2"/>
  <c r="AP43" i="2"/>
  <c r="AQ43" i="2"/>
  <c r="B43" i="2"/>
  <c r="BE42" i="2"/>
  <c r="BF42" i="2"/>
  <c r="BI42" i="2"/>
  <c r="BJ42" i="2"/>
  <c r="F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C31" i="6"/>
  <c r="BE41" i="2"/>
  <c r="BF41" i="2"/>
  <c r="BI41" i="2"/>
  <c r="BJ41" i="2"/>
  <c r="F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C29" i="6"/>
  <c r="BE40" i="2"/>
  <c r="BF40" i="2"/>
  <c r="BI40" i="2"/>
  <c r="BJ40" i="2"/>
  <c r="F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C27" i="6"/>
  <c r="BE39" i="2"/>
  <c r="BF39" i="2"/>
  <c r="BI39" i="2"/>
  <c r="BJ39" i="2"/>
  <c r="F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C25" i="6"/>
  <c r="BE38" i="2"/>
  <c r="BF38" i="2"/>
  <c r="BI38" i="2"/>
  <c r="BJ38" i="2"/>
  <c r="F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C23" i="6"/>
  <c r="BE6" i="2"/>
  <c r="BF6" i="2"/>
  <c r="BI6" i="2"/>
  <c r="BJ6" i="2"/>
  <c r="F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C18" i="6"/>
  <c r="BE5" i="2"/>
  <c r="BF5" i="2"/>
  <c r="BI5" i="2"/>
  <c r="BJ5" i="2"/>
  <c r="F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C16" i="6"/>
  <c r="BE4" i="2"/>
  <c r="BF4" i="2"/>
  <c r="BI4" i="2"/>
  <c r="BJ4" i="2"/>
  <c r="F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C14" i="6"/>
  <c r="BE3" i="2"/>
  <c r="BF3" i="2"/>
  <c r="BI3" i="2"/>
  <c r="BJ3" i="2"/>
  <c r="F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C12" i="6"/>
  <c r="BE2" i="2"/>
  <c r="BF2" i="2"/>
  <c r="BI2" i="2"/>
  <c r="BJ2" i="2"/>
  <c r="F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C10" i="6"/>
  <c r="BE21" i="2"/>
  <c r="BF21" i="2"/>
  <c r="BI21" i="2"/>
  <c r="BJ21" i="2"/>
  <c r="F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BE17" i="2"/>
  <c r="BF17" i="2"/>
  <c r="BI17" i="2"/>
  <c r="BJ17" i="2"/>
  <c r="F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BE18" i="2"/>
  <c r="BF18" i="2"/>
  <c r="BI18" i="2"/>
  <c r="BJ18" i="2"/>
  <c r="F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BE19" i="2"/>
  <c r="BF19" i="2"/>
  <c r="BI19" i="2"/>
  <c r="BJ19" i="2"/>
  <c r="F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BE20" i="2"/>
  <c r="BF20" i="2"/>
  <c r="BI20" i="2"/>
  <c r="BJ20" i="2"/>
  <c r="F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BE12" i="2"/>
  <c r="BF12" i="2"/>
  <c r="BI12" i="2"/>
  <c r="BJ12" i="2"/>
  <c r="F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BE13" i="2"/>
  <c r="BF13" i="2"/>
  <c r="BI13" i="2"/>
  <c r="BJ13" i="2"/>
  <c r="F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BE14" i="2"/>
  <c r="BF14" i="2"/>
  <c r="BI14" i="2"/>
  <c r="BJ14" i="2"/>
  <c r="F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BE15" i="2"/>
  <c r="BF15" i="2"/>
  <c r="BI15" i="2"/>
  <c r="BJ15" i="2"/>
  <c r="F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BE16" i="2"/>
  <c r="BF16" i="2"/>
  <c r="BI16" i="2"/>
  <c r="BJ16" i="2"/>
  <c r="F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F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F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F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F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F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BE7" i="2"/>
  <c r="BF7" i="2"/>
  <c r="BI7" i="2"/>
  <c r="BJ7" i="2"/>
  <c r="F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BE8" i="2"/>
  <c r="BF8" i="2"/>
  <c r="BI8" i="2"/>
  <c r="BJ8" i="2"/>
  <c r="F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BE9" i="2"/>
  <c r="BF9" i="2"/>
  <c r="BI9" i="2"/>
  <c r="BJ9" i="2"/>
  <c r="F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BE10" i="2"/>
  <c r="BF10" i="2"/>
  <c r="BI10" i="2"/>
  <c r="BJ10" i="2"/>
  <c r="F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BE11" i="2"/>
  <c r="BF11" i="2"/>
  <c r="BI11" i="2"/>
  <c r="BJ11" i="2"/>
  <c r="F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C8" i="3"/>
  <c r="C10" i="3"/>
  <c r="C12" i="3"/>
  <c r="C14" i="3"/>
  <c r="C16" i="3"/>
  <c r="C18" i="3"/>
  <c r="C20" i="3"/>
  <c r="C22" i="3"/>
  <c r="C24" i="3"/>
  <c r="C26" i="3"/>
  <c r="BE22" i="2"/>
  <c r="BF22" i="2"/>
  <c r="BI22" i="2"/>
  <c r="BJ22" i="2"/>
  <c r="F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BE23" i="2"/>
  <c r="BF23" i="2"/>
  <c r="BI23" i="2"/>
  <c r="BJ23" i="2"/>
  <c r="F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BE24" i="2"/>
  <c r="BF24" i="2"/>
  <c r="BI24" i="2"/>
  <c r="BJ24" i="2"/>
  <c r="F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BE25" i="2"/>
  <c r="BF25" i="2"/>
  <c r="BI25" i="2"/>
  <c r="BJ25" i="2"/>
  <c r="F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BE26" i="2"/>
  <c r="BF26" i="2"/>
  <c r="BI26" i="2"/>
  <c r="BJ26" i="2"/>
  <c r="F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BE27" i="2"/>
  <c r="BF27" i="2"/>
  <c r="BI27" i="2"/>
  <c r="BJ27" i="2"/>
  <c r="F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BE28" i="2"/>
  <c r="BF28" i="2"/>
  <c r="BI28" i="2"/>
  <c r="BJ28" i="2"/>
  <c r="F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BE29" i="2"/>
  <c r="BF29" i="2"/>
  <c r="BI29" i="2"/>
  <c r="BJ29" i="2"/>
  <c r="F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BE30" i="2"/>
  <c r="BF30" i="2"/>
  <c r="BI30" i="2"/>
  <c r="BJ30" i="2"/>
  <c r="F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BE31" i="2"/>
  <c r="BF31" i="2"/>
  <c r="BI31" i="2"/>
  <c r="BJ31" i="2"/>
  <c r="F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BE32" i="2"/>
  <c r="BF32" i="2"/>
  <c r="BI32" i="2"/>
  <c r="BJ32" i="2"/>
  <c r="F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BE33" i="2"/>
  <c r="BF33" i="2"/>
  <c r="BI33" i="2"/>
  <c r="BJ33" i="2"/>
  <c r="F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BE34" i="2"/>
  <c r="BF34" i="2"/>
  <c r="BI34" i="2"/>
  <c r="BJ34" i="2"/>
  <c r="F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BE35" i="2"/>
  <c r="BF35" i="2"/>
  <c r="BI35" i="2"/>
  <c r="BJ35" i="2"/>
  <c r="F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BE36" i="2"/>
  <c r="BF36" i="2"/>
  <c r="BI36" i="2"/>
  <c r="BJ36" i="2"/>
  <c r="F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BE37" i="2"/>
  <c r="BF37" i="2"/>
  <c r="BI37" i="2"/>
  <c r="BJ37" i="2"/>
  <c r="F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C28" i="3"/>
  <c r="C30" i="3"/>
  <c r="C32" i="3"/>
  <c r="C34" i="3"/>
  <c r="C36" i="3"/>
  <c r="C38" i="3"/>
  <c r="C40" i="3"/>
  <c r="C42" i="3"/>
  <c r="C44" i="3"/>
  <c r="C56" i="3"/>
  <c r="C54" i="3"/>
  <c r="C52" i="3"/>
  <c r="C50" i="3"/>
  <c r="C48" i="3"/>
  <c r="C46" i="3"/>
  <c r="C58" i="3"/>
  <c r="C60" i="3"/>
  <c r="C62" i="3"/>
  <c r="C64" i="3"/>
  <c r="C66" i="3"/>
  <c r="C68" i="3"/>
  <c r="F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F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F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F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F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C70" i="3"/>
  <c r="C72" i="3"/>
  <c r="C74" i="3"/>
  <c r="C76" i="3"/>
  <c r="C78" i="3"/>
  <c r="C80" i="3"/>
  <c r="C82" i="3"/>
  <c r="C84" i="3"/>
  <c r="C86" i="3"/>
  <c r="C88" i="3"/>
</calcChain>
</file>

<file path=xl/sharedStrings.xml><?xml version="1.0" encoding="utf-8"?>
<sst xmlns="http://schemas.openxmlformats.org/spreadsheetml/2006/main" count="459" uniqueCount="313">
  <si>
    <t>flexibel und unterwegs vor</t>
  </si>
  <si>
    <t>an einem Ort vor</t>
  </si>
  <si>
    <t>draußen an der frischen Luft</t>
  </si>
  <si>
    <t>in temperierter Umgebung</t>
  </si>
  <si>
    <t>in der Regel leicht</t>
  </si>
  <si>
    <t>wirklich schwer</t>
  </si>
  <si>
    <t>möchte ich selbst geben</t>
  </si>
  <si>
    <t>hätte ich gerne von Anderen</t>
  </si>
  <si>
    <t>Anweisungen im Beruf</t>
  </si>
  <si>
    <t xml:space="preserve">Meine Arbeitsweise passt mehr zu </t>
  </si>
  <si>
    <t>gemeinsamer Teamarbeit</t>
  </si>
  <si>
    <t>Einzelarbeit</t>
  </si>
  <si>
    <t>Bei der Umsetzung von Projekten</t>
  </si>
  <si>
    <t>plane ich Lösungen</t>
  </si>
  <si>
    <t>technisch</t>
  </si>
  <si>
    <t>wirtschaftlich</t>
  </si>
  <si>
    <t>Tiefbau</t>
  </si>
  <si>
    <t>Ich begeistere mich eher für</t>
  </si>
  <si>
    <t>ein Vorhaben intensiv</t>
  </si>
  <si>
    <t>mehrere Vorhaben gleichzeitig</t>
  </si>
  <si>
    <t>Ich konzentriere mich lieber auf</t>
  </si>
  <si>
    <t>Arbeitszeiten stelle ich mir</t>
  </si>
  <si>
    <t>eher geregelt und fest vor</t>
  </si>
  <si>
    <t>eher flexibel und individuell vor</t>
  </si>
  <si>
    <t>im Gesamtkontext</t>
  </si>
  <si>
    <t>Andere zu motivieren fällt mir</t>
  </si>
  <si>
    <t>Lösungsansätze für plötzliche Probleme</t>
  </si>
  <si>
    <t>plane ich bestmöglich im Vorfeld</t>
  </si>
  <si>
    <t>schaffe ich meist spontan</t>
  </si>
  <si>
    <t>Für Veränderungen bin ich bereit</t>
  </si>
  <si>
    <t>nur wenn sie notwendig sind</t>
  </si>
  <si>
    <t>wenn ich damit etwas verbessere</t>
  </si>
  <si>
    <t>Bei Konflikten bin ich eher</t>
  </si>
  <si>
    <t>kompromissbereit</t>
  </si>
  <si>
    <t>klar und stark positioniert</t>
  </si>
  <si>
    <t>Ich analysiere Probleme eher</t>
  </si>
  <si>
    <t>Dinge kann ich mir gut vorstellen, wenn</t>
  </si>
  <si>
    <t>ich Sie im Kopf durchdenke</t>
  </si>
  <si>
    <t>Am liebsten arbeite ich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</si>
  <si>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</si>
  <si>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</si>
  <si>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</si>
  <si>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</si>
  <si>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</si>
  <si>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</si>
  <si>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</si>
  <si>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</si>
  <si>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</si>
  <si>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</si>
  <si>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</si>
  <si>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</si>
  <si>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 xml:space="preserve">realisiere ich Lösungen </t>
  </si>
  <si>
    <t>Frage 13</t>
  </si>
  <si>
    <t>Frage 14</t>
  </si>
  <si>
    <t>Frage 15</t>
  </si>
  <si>
    <t>in Einzelheiten und Details</t>
  </si>
  <si>
    <t>ich sie real vor Augen habe</t>
  </si>
  <si>
    <t>Antworten</t>
  </si>
  <si>
    <t>Positionen 
der Berufe</t>
  </si>
  <si>
    <t>%</t>
  </si>
  <si>
    <t>Bauüberwachung</t>
  </si>
  <si>
    <t>Denkmalpflege</t>
  </si>
  <si>
    <t>Ausschreibung und Vergabe</t>
  </si>
  <si>
    <t>Prüfstatiker</t>
  </si>
  <si>
    <t>Bauphysikalische Planung</t>
  </si>
  <si>
    <t>Baudynamik</t>
  </si>
  <si>
    <t>Beleuchtungsplanung</t>
  </si>
  <si>
    <t>Bauindustrie - Forschung + Entwicklung</t>
  </si>
  <si>
    <t>Projektentwicklung</t>
  </si>
  <si>
    <t>Projektsteuerung</t>
  </si>
  <si>
    <t>Bauwirtschaft - Kalkulation</t>
  </si>
  <si>
    <t>Bauwirtschaft - Bauleitung (Hochbau)</t>
  </si>
  <si>
    <t>Bauwirtschaft - Bauleitung (Tiefbau)</t>
  </si>
  <si>
    <t>Diff. F1</t>
  </si>
  <si>
    <t>Diff. F2</t>
  </si>
  <si>
    <t>Diff. F3</t>
  </si>
  <si>
    <t>Diff. F4</t>
  </si>
  <si>
    <t>Diff. F5</t>
  </si>
  <si>
    <t>Diff. F6</t>
  </si>
  <si>
    <t>Diff. F7</t>
  </si>
  <si>
    <t>Diff. F8</t>
  </si>
  <si>
    <t>Diff. F9</t>
  </si>
  <si>
    <t>Diff. F10</t>
  </si>
  <si>
    <t>Diff. F11</t>
  </si>
  <si>
    <t>Diff. F12</t>
  </si>
  <si>
    <t>Diff. F13</t>
  </si>
  <si>
    <t>Diff. F14</t>
  </si>
  <si>
    <t>Diff. F15</t>
  </si>
  <si>
    <t>Diff. F16</t>
  </si>
  <si>
    <t>Diff. F17</t>
  </si>
  <si>
    <t>Diff. F18</t>
  </si>
  <si>
    <t>Summe</t>
  </si>
  <si>
    <t>Rang</t>
  </si>
  <si>
    <t>Ausgabe</t>
  </si>
  <si>
    <t>Anzeige</t>
  </si>
  <si>
    <t>Beruf</t>
  </si>
  <si>
    <t>Übereinstimmung: 
100% sind 0 Abweichung, 
0% sind 18*3 (54) Abweichung</t>
  </si>
  <si>
    <t>Abweichung</t>
  </si>
  <si>
    <t>Berechnung</t>
  </si>
  <si>
    <t>(Antwort-Vorgabe)^AF</t>
  </si>
  <si>
    <t>Abweichungsfaktor AF</t>
  </si>
  <si>
    <t>zur Gewichtung bestimmter</t>
  </si>
  <si>
    <t>Fragen zur Optimierung</t>
  </si>
  <si>
    <t>1= Standard</t>
  </si>
  <si>
    <t>Sachbearbeitung Bauordnungsamt</t>
  </si>
  <si>
    <t>Allg. Genehmigungsplanung</t>
  </si>
  <si>
    <t>Brandschutzplanung</t>
  </si>
  <si>
    <t>Bauindustrie - Herstellung</t>
  </si>
  <si>
    <t>Bauindustrie - Techn. Außendienst</t>
  </si>
  <si>
    <t>Alphabet</t>
  </si>
  <si>
    <r>
      <t xml:space="preserve">Die fünf Berufszweige mit der </t>
    </r>
    <r>
      <rPr>
        <b/>
        <sz val="14"/>
        <color rgb="FF00B050"/>
        <rFont val="Calibri"/>
        <family val="2"/>
        <scheme val="minor"/>
      </rPr>
      <t>größten</t>
    </r>
    <r>
      <rPr>
        <sz val="14"/>
        <color theme="1"/>
        <rFont val="Calibri"/>
        <family val="2"/>
        <scheme val="minor"/>
      </rPr>
      <t xml:space="preserve"> Übereinstimmung</t>
    </r>
  </si>
  <si>
    <r>
      <t xml:space="preserve">Die fünf Berufszweige mit der </t>
    </r>
    <r>
      <rPr>
        <b/>
        <sz val="14"/>
        <color rgb="FFFF0000"/>
        <rFont val="Calibri"/>
        <family val="2"/>
        <scheme val="minor"/>
      </rPr>
      <t>geringsten</t>
    </r>
    <r>
      <rPr>
        <sz val="14"/>
        <color theme="1"/>
        <rFont val="Calibri"/>
        <family val="2"/>
        <scheme val="minor"/>
      </rPr>
      <t xml:space="preserve"> Übereinstimmung</t>
    </r>
  </si>
  <si>
    <t>Meinen Arbeitsplatz stelle ich mir</t>
  </si>
  <si>
    <t>Meine Interessenausrichtung ist überwiegend</t>
  </si>
  <si>
    <t>Hochbau oder Ausbau</t>
  </si>
  <si>
    <t>mit</t>
  </si>
  <si>
    <t>Vergleich meiner Einzelantworten</t>
  </si>
  <si>
    <t>Frage</t>
  </si>
  <si>
    <t>Thema</t>
  </si>
  <si>
    <t>Arbeitsplatz</t>
  </si>
  <si>
    <t>Arbeitsort</t>
  </si>
  <si>
    <t>Anweisungen</t>
  </si>
  <si>
    <t>Arbeitsweise</t>
  </si>
  <si>
    <t>Umsetzung</t>
  </si>
  <si>
    <t>Interesse</t>
  </si>
  <si>
    <t>Bereich</t>
  </si>
  <si>
    <t>Analyse</t>
  </si>
  <si>
    <t>Arbeitszeit</t>
  </si>
  <si>
    <t>Lösungen</t>
  </si>
  <si>
    <t>von (1)</t>
  </si>
  <si>
    <t>bis (5)</t>
  </si>
  <si>
    <t>Veränderungen</t>
  </si>
  <si>
    <t>Konfliktlösung</t>
  </si>
  <si>
    <t>flexibel</t>
  </si>
  <si>
    <t>ortsfest</t>
  </si>
  <si>
    <t>draußen</t>
  </si>
  <si>
    <t>temperiert</t>
  </si>
  <si>
    <t>Fremdmotivation</t>
  </si>
  <si>
    <t>selbst geben</t>
  </si>
  <si>
    <t>bekommen</t>
  </si>
  <si>
    <t>Teamarbeit</t>
  </si>
  <si>
    <t>Planung</t>
  </si>
  <si>
    <t>Ausführung</t>
  </si>
  <si>
    <t>Hoch-/Ausbau</t>
  </si>
  <si>
    <t>Vorstellen</t>
  </si>
  <si>
    <t>im Kopf</t>
  </si>
  <si>
    <t>in der Hand</t>
  </si>
  <si>
    <t>ein Vorhaben</t>
  </si>
  <si>
    <t>Konzentration</t>
  </si>
  <si>
    <t>viele Vorhaben</t>
  </si>
  <si>
    <t>eher flexibel</t>
  </si>
  <si>
    <t>fest geregelt</t>
  </si>
  <si>
    <t>als Ganzes</t>
  </si>
  <si>
    <t>im Detail</t>
  </si>
  <si>
    <t>vorgeplant</t>
  </si>
  <si>
    <t>spontan</t>
  </si>
  <si>
    <t>notwendig</t>
  </si>
  <si>
    <t>verbessern</t>
  </si>
  <si>
    <t>Kompromiss</t>
  </si>
  <si>
    <t>klare Position</t>
  </si>
  <si>
    <t>eigene</t>
  </si>
  <si>
    <t>V</t>
  </si>
  <si>
    <t>ist leicht</t>
  </si>
  <si>
    <t>ist schwer</t>
  </si>
  <si>
    <t>theoretische max. Abweichung</t>
  </si>
  <si>
    <t>begrenztes Abweichungsniveau</t>
  </si>
  <si>
    <t>Sachbearbeitung im Bauordnungsamt</t>
  </si>
  <si>
    <t>Stadtplanung</t>
  </si>
  <si>
    <t>Kostenplanung</t>
  </si>
  <si>
    <t>Termin- und Kapazitätsplanung</t>
  </si>
  <si>
    <t>Sicherheits- und Gesundheitskoordination</t>
  </si>
  <si>
    <t>Vermessung</t>
  </si>
  <si>
    <t>Genehmigungsplanung</t>
  </si>
  <si>
    <t>Statik und Prüfstatik</t>
  </si>
  <si>
    <t>Stahlbau</t>
  </si>
  <si>
    <t>Spannbetonbau</t>
  </si>
  <si>
    <t>Holzbau</t>
  </si>
  <si>
    <t>Glas-/Aluminiumbau</t>
  </si>
  <si>
    <t>Sachverständigenwesen</t>
  </si>
  <si>
    <t>Brandschutzplanung (A+B)</t>
  </si>
  <si>
    <t>Energieberatung</t>
  </si>
  <si>
    <t>Geotechnik</t>
  </si>
  <si>
    <t>Wasserbau</t>
  </si>
  <si>
    <t>Gleis- und Bahnbau</t>
  </si>
  <si>
    <t>Brückenbau</t>
  </si>
  <si>
    <t>Tunnelbau</t>
  </si>
  <si>
    <t>Technische Gebäudeausrüstung (TGA)</t>
  </si>
  <si>
    <t>Projektsteuerung und -management</t>
  </si>
  <si>
    <t>Kalkulation</t>
  </si>
  <si>
    <t>Bauleitung</t>
  </si>
  <si>
    <t>Infrastrukturmanagement</t>
  </si>
  <si>
    <t>Lehre in der Weiterbildung</t>
  </si>
  <si>
    <t>Wissenschaftliche Assistenz</t>
  </si>
  <si>
    <t>Softwareentwicklung im Baubereich</t>
  </si>
  <si>
    <t>Bauphysik 1</t>
  </si>
  <si>
    <t>Bauphysik 2</t>
  </si>
  <si>
    <t>Baubetrieb / Bauwirtschaft 2</t>
  </si>
  <si>
    <t>Massivbau 2</t>
  </si>
  <si>
    <t>Baubetrieb / Bauwirtschaft 3</t>
  </si>
  <si>
    <t>B 101</t>
  </si>
  <si>
    <t>B 102</t>
  </si>
  <si>
    <t>B 103</t>
  </si>
  <si>
    <t>B 104</t>
  </si>
  <si>
    <t>B 105</t>
  </si>
  <si>
    <t>Massivbau 1</t>
  </si>
  <si>
    <t>B 201</t>
  </si>
  <si>
    <t>B 202</t>
  </si>
  <si>
    <t>B 203</t>
  </si>
  <si>
    <t>B 204</t>
  </si>
  <si>
    <t>B 205</t>
  </si>
  <si>
    <t>B 206</t>
  </si>
  <si>
    <t>B 301</t>
  </si>
  <si>
    <t>B 302, B 402</t>
  </si>
  <si>
    <t>B 303, B 403</t>
  </si>
  <si>
    <t>Wasserbau / Wasserwirtschaft</t>
  </si>
  <si>
    <t>Stahlbau 2</t>
  </si>
  <si>
    <t xml:space="preserve">Baukonstruktion / CAD 1 </t>
  </si>
  <si>
    <t xml:space="preserve">Baustoffkunde / Bauchemie </t>
  </si>
  <si>
    <t xml:space="preserve">Technische Mechanik / Baustatik 1 </t>
  </si>
  <si>
    <t>Mathematik 1</t>
  </si>
  <si>
    <t>Baukonstruktion / CAD 2</t>
  </si>
  <si>
    <t>Vermessungswesen</t>
  </si>
  <si>
    <t xml:space="preserve">Baubetrieb / Bauwirtschaft 1 </t>
  </si>
  <si>
    <t>Technische Mechanik / Baustatik 2</t>
  </si>
  <si>
    <t>Mathematik 2</t>
  </si>
  <si>
    <t>B 304</t>
  </si>
  <si>
    <t>B 305</t>
  </si>
  <si>
    <t>B 306</t>
  </si>
  <si>
    <t>B 307</t>
  </si>
  <si>
    <t>B 401</t>
  </si>
  <si>
    <t>B 404</t>
  </si>
  <si>
    <t>B 405</t>
  </si>
  <si>
    <t>B 406</t>
  </si>
  <si>
    <t>B 407</t>
  </si>
  <si>
    <t>Baustatik / Informatik (FEM) 2</t>
  </si>
  <si>
    <t>Grundbau</t>
  </si>
  <si>
    <t>Baustatik / Informatik (FEM) 1</t>
  </si>
  <si>
    <t>Ingenieurgeologie und Bodenmechanik</t>
  </si>
  <si>
    <t>Stahlbau 1</t>
  </si>
  <si>
    <t>B 501</t>
  </si>
  <si>
    <t>Wasserbau und Geotechnik</t>
  </si>
  <si>
    <t>B 601</t>
  </si>
  <si>
    <t>B 602, B 702</t>
  </si>
  <si>
    <t>B 603, B 703</t>
  </si>
  <si>
    <t>Wahlpflicht</t>
  </si>
  <si>
    <t xml:space="preserve">Praxissemester, Wahlpflichtbereich und Bachelorarbeit sind in jedem Fall sehr relevant </t>
  </si>
  <si>
    <t>Praxissemester</t>
  </si>
  <si>
    <t>Verkehrsbau 1</t>
  </si>
  <si>
    <t>B 604</t>
  </si>
  <si>
    <t>B 605</t>
  </si>
  <si>
    <t>Projektstudium</t>
  </si>
  <si>
    <t>Massivbau 3</t>
  </si>
  <si>
    <t>B 606</t>
  </si>
  <si>
    <t>B 607</t>
  </si>
  <si>
    <t>B 701</t>
  </si>
  <si>
    <t>B 705</t>
  </si>
  <si>
    <t>B 704</t>
  </si>
  <si>
    <t>Brandschutzbemessung</t>
  </si>
  <si>
    <t>Verkehrsbau 2</t>
  </si>
  <si>
    <t>Baubetrieb / Bauwirtschaft  4</t>
  </si>
  <si>
    <t>Bausanierung</t>
  </si>
  <si>
    <t>Technische Gebäudeausrüstung</t>
  </si>
  <si>
    <t>Alle Fächer</t>
  </si>
  <si>
    <t>Zusammenfassung</t>
  </si>
  <si>
    <t>Baukonstruktion / CAD</t>
  </si>
  <si>
    <t>B 101, B 201</t>
  </si>
  <si>
    <t>B 103, B 203</t>
  </si>
  <si>
    <t>B 104, B 205</t>
  </si>
  <si>
    <t>B 105, B 206</t>
  </si>
  <si>
    <t>Technische Mechanik / Baustatik</t>
  </si>
  <si>
    <t>Mathematik</t>
  </si>
  <si>
    <t>Bauphysik</t>
  </si>
  <si>
    <t>Baustatik / Informatik (FEM)</t>
  </si>
  <si>
    <t>B 305, B 405</t>
  </si>
  <si>
    <t>B 307, B 407</t>
  </si>
  <si>
    <t>Massivbau</t>
  </si>
  <si>
    <t>B 301, B 401, B 605</t>
  </si>
  <si>
    <t>B 601, B 701</t>
  </si>
  <si>
    <t>Verkehrsbau</t>
  </si>
  <si>
    <t>Baubetrieb / Bauwirtschaft 1</t>
  </si>
  <si>
    <t>B 304, 404, 704</t>
  </si>
  <si>
    <t>Baubetrieb / Bauwirtschaft 2+4</t>
  </si>
  <si>
    <t>Baukonstruktion / CAD (B 101, B 201)</t>
  </si>
  <si>
    <t>Technische Mechanik / Baustatik (B 103, B 203)</t>
  </si>
  <si>
    <t>Mathematik (B 104, B 205)</t>
  </si>
  <si>
    <t>Bauphysik (B 105, B 206)</t>
  </si>
  <si>
    <t>Vermessungswesen (B 202)</t>
  </si>
  <si>
    <t>Baubetrieb / Bauwirtschaft 1 (B 203)</t>
  </si>
  <si>
    <t>Holzbau (B 302, B 402)</t>
  </si>
  <si>
    <t>Wasserbau / Wasserwirtschaft (B 303, B 403)</t>
  </si>
  <si>
    <t>Baustatik / Informatik (FEM) (B 305, B 405)</t>
  </si>
  <si>
    <t>Ingenieurgeologie und Bodenmechanik (B 306)</t>
  </si>
  <si>
    <t>Stahlbau (B 307, B 407)</t>
  </si>
  <si>
    <t>Grundbau (B 406)</t>
  </si>
  <si>
    <t>Verkehrsbau (B 601, B 701)</t>
  </si>
  <si>
    <t>Wasserbau und Geotechnik (B 602, B 702)</t>
  </si>
  <si>
    <t>Projektstudium (B 604)</t>
  </si>
  <si>
    <t>Brandschutzbemessung (B 606)</t>
  </si>
  <si>
    <t>Technische Gebäudeausrüstung (B 607)</t>
  </si>
  <si>
    <t>Bausanierung (B 705)</t>
  </si>
  <si>
    <t>Baustoffkunde / Bauchemie (B 102)</t>
  </si>
  <si>
    <t>Baubetrieb / Bauwirtschaft 2-4 (B 304, 404, 704)</t>
  </si>
  <si>
    <t>Massivbau/Stahlbetonbau (B 301, B 401, B 605)</t>
  </si>
  <si>
    <t>Sicherheits- und Gesundheitskoordination (SiGeKo)</t>
  </si>
  <si>
    <t>Lehre in der Berufsbildung</t>
  </si>
  <si>
    <t>Stahlbetonbau</t>
  </si>
  <si>
    <t>Straßenbau</t>
  </si>
  <si>
    <t>Berufsbild</t>
  </si>
  <si>
    <t>Legende</t>
  </si>
  <si>
    <t>sehr berufsrelevant</t>
  </si>
  <si>
    <t>berufsrelevant</t>
  </si>
  <si>
    <t>bedingt berufsrelevant</t>
  </si>
  <si>
    <t>Version 5 vom 26.02.2019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</si>
</sst>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0.0"/>
  </numFmts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sz val="12"/>
      <color rgb="FF000000"/>
      <name val="Calibri"/>
      <family val="2"/>
    </font>
    <font>
      <sz val="8"/>
      <color theme="1"/>
      <name val="ArialMT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0" fillId="0" borderId="3" xfId="0" applyBorder="1"/>
    <xf numFmtId="0" fontId="0" fillId="3" borderId="0" xfId="0" applyFill="1"/>
    <xf numFmtId="0" fontId="4" fillId="0" borderId="0" xfId="0" applyFont="1"/>
    <xf numFmtId="0" fontId="0" fillId="0" borderId="1" xfId="0" applyBorder="1" applyAlignment="1">
      <alignment horizontal="center"/>
    </xf>
    <xf numFmtId="0" fontId="4" fillId="3" borderId="0" xfId="0" applyFont="1" applyFill="1"/>
    <xf numFmtId="0" fontId="0" fillId="2" borderId="1" xfId="0" applyFill="1" applyBorder="1"/>
    <xf numFmtId="0" fontId="1" fillId="0" borderId="2" xfId="0" applyFont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4" borderId="0" xfId="0" applyFont="1" applyFill="1"/>
    <xf numFmtId="0" fontId="0" fillId="3" borderId="0" xfId="0" applyFont="1" applyFill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textRotation="90"/>
    </xf>
    <xf numFmtId="0" fontId="1" fillId="0" borderId="0" xfId="0" applyFont="1" applyAlignment="1">
      <alignment horizontal="left" textRotation="90" wrapText="1"/>
    </xf>
    <xf numFmtId="0" fontId="1" fillId="0" borderId="0" xfId="0" applyFont="1" applyAlignment="1">
      <alignment textRotation="90"/>
    </xf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Alignment="1">
      <alignment textRotation="90" wrapText="1"/>
    </xf>
    <xf numFmtId="165" fontId="0" fillId="0" borderId="0" xfId="0" applyNumberFormat="1"/>
    <xf numFmtId="165" fontId="1" fillId="3" borderId="0" xfId="0" applyNumberFormat="1" applyFont="1" applyFill="1" applyAlignment="1">
      <alignment vertical="center"/>
    </xf>
    <xf numFmtId="165" fontId="0" fillId="3" borderId="0" xfId="0" applyNumberFormat="1" applyFill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4" borderId="0" xfId="0" applyFill="1" applyAlignment="1">
      <alignment textRotation="90"/>
    </xf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4" xfId="0" applyBorder="1"/>
    <xf numFmtId="0" fontId="0" fillId="0" borderId="16" xfId="0" applyBorder="1"/>
    <xf numFmtId="0" fontId="0" fillId="0" borderId="17" xfId="0" applyBorder="1"/>
    <xf numFmtId="0" fontId="0" fillId="4" borderId="0" xfId="0" applyFont="1" applyFill="1" applyAlignment="1">
      <alignment textRotation="90"/>
    </xf>
    <xf numFmtId="0" fontId="0" fillId="0" borderId="0" xfId="0" applyFill="1" applyBorder="1"/>
    <xf numFmtId="0" fontId="6" fillId="3" borderId="0" xfId="0" applyFont="1" applyFill="1"/>
    <xf numFmtId="0" fontId="0" fillId="0" borderId="6" xfId="0" applyFill="1" applyBorder="1"/>
    <xf numFmtId="0" fontId="0" fillId="0" borderId="16" xfId="0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3" borderId="0" xfId="0" applyFont="1" applyFill="1"/>
    <xf numFmtId="0" fontId="4" fillId="3" borderId="0" xfId="0" applyFont="1" applyFill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left"/>
    </xf>
    <xf numFmtId="0" fontId="0" fillId="3" borderId="0" xfId="0" applyFill="1" applyAlignment="1">
      <alignment horizontal="right"/>
    </xf>
    <xf numFmtId="0" fontId="1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/>
    </xf>
    <xf numFmtId="0" fontId="12" fillId="0" borderId="0" xfId="0" applyFont="1"/>
    <xf numFmtId="0" fontId="0" fillId="0" borderId="0" xfId="0" applyFont="1"/>
    <xf numFmtId="2" fontId="0" fillId="6" borderId="19" xfId="0" applyNumberFormat="1" applyFill="1" applyBorder="1"/>
    <xf numFmtId="2" fontId="0" fillId="4" borderId="19" xfId="0" applyNumberFormat="1" applyFill="1" applyBorder="1"/>
    <xf numFmtId="2" fontId="0" fillId="0" borderId="19" xfId="0" applyNumberFormat="1" applyBorder="1"/>
    <xf numFmtId="2" fontId="0" fillId="5" borderId="19" xfId="0" applyNumberFormat="1" applyFill="1" applyBorder="1"/>
    <xf numFmtId="2" fontId="0" fillId="0" borderId="20" xfId="0" applyNumberFormat="1" applyBorder="1"/>
    <xf numFmtId="2" fontId="0" fillId="5" borderId="20" xfId="0" applyNumberFormat="1" applyFill="1" applyBorder="1"/>
    <xf numFmtId="2" fontId="0" fillId="6" borderId="20" xfId="0" applyNumberFormat="1" applyFill="1" applyBorder="1"/>
    <xf numFmtId="2" fontId="0" fillId="4" borderId="20" xfId="0" applyNumberFormat="1" applyFill="1" applyBorder="1"/>
    <xf numFmtId="2" fontId="0" fillId="0" borderId="20" xfId="0" applyNumberFormat="1" applyFill="1" applyBorder="1"/>
    <xf numFmtId="0" fontId="0" fillId="0" borderId="0" xfId="0" applyFont="1" applyBorder="1"/>
    <xf numFmtId="2" fontId="0" fillId="4" borderId="21" xfId="0" applyNumberFormat="1" applyFill="1" applyBorder="1"/>
    <xf numFmtId="2" fontId="0" fillId="4" borderId="19" xfId="0" applyNumberFormat="1" applyFont="1" applyFill="1" applyBorder="1"/>
    <xf numFmtId="2" fontId="0" fillId="6" borderId="19" xfId="0" applyNumberFormat="1" applyFont="1" applyFill="1" applyBorder="1"/>
    <xf numFmtId="2" fontId="0" fillId="5" borderId="19" xfId="0" applyNumberFormat="1" applyFont="1" applyFill="1" applyBorder="1"/>
    <xf numFmtId="2" fontId="0" fillId="0" borderId="19" xfId="0" applyNumberFormat="1" applyFont="1" applyBorder="1"/>
    <xf numFmtId="2" fontId="0" fillId="0" borderId="19" xfId="0" applyNumberFormat="1" applyFont="1" applyFill="1" applyBorder="1"/>
    <xf numFmtId="2" fontId="0" fillId="5" borderId="21" xfId="0" applyNumberFormat="1" applyFont="1" applyFill="1" applyBorder="1"/>
    <xf numFmtId="2" fontId="0" fillId="5" borderId="21" xfId="0" applyNumberFormat="1" applyFill="1" applyBorder="1"/>
    <xf numFmtId="2" fontId="0" fillId="0" borderId="21" xfId="0" applyNumberFormat="1" applyBorder="1"/>
    <xf numFmtId="0" fontId="1" fillId="7" borderId="0" xfId="0" applyFont="1" applyFill="1"/>
    <xf numFmtId="0" fontId="0" fillId="6" borderId="2" xfId="0" applyFill="1" applyBorder="1"/>
    <xf numFmtId="0" fontId="0" fillId="0" borderId="5" xfId="0" applyBorder="1"/>
    <xf numFmtId="0" fontId="0" fillId="5" borderId="5" xfId="0" applyFill="1" applyBorder="1"/>
    <xf numFmtId="0" fontId="0" fillId="0" borderId="22" xfId="0" applyBorder="1"/>
    <xf numFmtId="0" fontId="0" fillId="4" borderId="2" xfId="0" applyFill="1" applyBorder="1"/>
    <xf numFmtId="0" fontId="1" fillId="3" borderId="0" xfId="0" applyFont="1" applyFill="1"/>
    <xf numFmtId="0" fontId="1" fillId="4" borderId="0" xfId="0" applyFont="1" applyFill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0" xfId="0" applyFont="1" applyFill="1" applyAlignment="1">
      <alignment horizontal="left" vertical="center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7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mruColors>
      <color rgb="FF3882F0"/>
      <color rgb="FF3AB2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Grafischer</a:t>
            </a:r>
            <a:r>
              <a:rPr lang="de-DE" baseline="0"/>
              <a:t> Vergleich der Antworten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2"/>
          <c:order val="0"/>
          <c:tx>
            <c:v>Hilfslinien 1</c:v>
          </c:tx>
          <c:spPr>
            <a:ln w="95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Ergebnisse!$I$39:$I$53</c:f>
              <c:numCache>
                <c:formatCode>General</c:formatCode>
                <c:ptCount val="1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AD-4DD8-ADBB-E1BB9F0F6CEE}"/>
            </c:ext>
          </c:extLst>
        </c:ser>
        <c:ser>
          <c:idx val="3"/>
          <c:order val="1"/>
          <c:tx>
            <c:v>Hilfslinien 2</c:v>
          </c:tx>
          <c:spPr>
            <a:ln w="95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Ergebnisse!$J$39:$J$53</c:f>
              <c:numCache>
                <c:formatCode>General</c:formatCode>
                <c:ptCount val="15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AD-4DD8-ADBB-E1BB9F0F6CEE}"/>
            </c:ext>
          </c:extLst>
        </c:ser>
        <c:ser>
          <c:idx val="0"/>
          <c:order val="2"/>
          <c:tx>
            <c:v>Meine Antwort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Ergebnisse!$F$39:$F$53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D-4DD8-ADBB-E1BB9F0F6CEE}"/>
            </c:ext>
          </c:extLst>
        </c:ser>
        <c:ser>
          <c:idx val="1"/>
          <c:order val="3"/>
          <c:tx>
            <c:v>Hinterlegte Antwort</c:v>
          </c:tx>
          <c:spPr>
            <a:ln w="28575" cap="rnd">
              <a:solidFill>
                <a:srgbClr val="3882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882F0"/>
              </a:solidFill>
              <a:ln w="9525">
                <a:solidFill>
                  <a:srgbClr val="002060"/>
                </a:solidFill>
              </a:ln>
              <a:effectLst/>
            </c:spPr>
          </c:marker>
          <c:val>
            <c:numRef>
              <c:f>Ergebnisse!$G$39:$G$53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AD-4DD8-ADBB-E1BB9F0F6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346304"/>
        <c:axId val="959350608"/>
      </c:radarChart>
      <c:catAx>
        <c:axId val="959346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59350608"/>
        <c:crosses val="autoZero"/>
        <c:auto val="1"/>
        <c:lblAlgn val="ctr"/>
        <c:lblOffset val="100"/>
        <c:noMultiLvlLbl val="0"/>
      </c:catAx>
      <c:valAx>
        <c:axId val="95935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5934630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1155700</xdr:colOff>
      <xdr:row>6</xdr:row>
      <xdr:rowOff>61913</xdr:rowOff>
    </xdr:to>
    <xdr:sp macro="" textlink="">
      <xdr:nvSpPr>
        <xdr:cNvPr id="2" name="object 11"/>
        <xdr:cNvSpPr>
          <a:spLocks noChangeArrowheads="1"/>
        </xdr:cNvSpPr>
      </xdr:nvSpPr>
      <xdr:spPr bwMode="auto">
        <a:xfrm>
          <a:off x="581025" y="0"/>
          <a:ext cx="1965325" cy="1262063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de-DE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1pPr>
          <a:lvl2pPr marL="4572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2pPr>
          <a:lvl3pPr marL="9144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3pPr>
          <a:lvl4pPr marL="13716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4pPr>
          <a:lvl5pPr marL="18288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9pPr>
        </a:lstStyle>
        <a:p>
          <a:pPr eaLnBrk="1" hangingPunct="1"/>
          <a:endParaRPr lang="de-DE" altLang="de-DE"/>
        </a:p>
      </xdr:txBody>
    </xdr:sp>
    <xdr:clientData/>
  </xdr:twoCellAnchor>
  <xdr:twoCellAnchor>
    <xdr:from>
      <xdr:col>2</xdr:col>
      <xdr:colOff>323850</xdr:colOff>
      <xdr:row>0</xdr:row>
      <xdr:rowOff>114300</xdr:rowOff>
    </xdr:from>
    <xdr:to>
      <xdr:col>3</xdr:col>
      <xdr:colOff>1038225</xdr:colOff>
      <xdr:row>5</xdr:row>
      <xdr:rowOff>142875</xdr:rowOff>
    </xdr:to>
    <xdr:grpSp>
      <xdr:nvGrpSpPr>
        <xdr:cNvPr id="3" name="Gruppieren 2"/>
        <xdr:cNvGrpSpPr/>
      </xdr:nvGrpSpPr>
      <xdr:grpSpPr>
        <a:xfrm>
          <a:off x="1285875" y="114300"/>
          <a:ext cx="1143000" cy="1000125"/>
          <a:chOff x="1046163" y="141288"/>
          <a:chExt cx="1000125" cy="836612"/>
        </a:xfrm>
      </xdr:grpSpPr>
      <xdr:sp macro="" textlink="">
        <xdr:nvSpPr>
          <xdr:cNvPr id="4" name="object 12"/>
          <xdr:cNvSpPr>
            <a:spLocks/>
          </xdr:cNvSpPr>
        </xdr:nvSpPr>
        <xdr:spPr bwMode="auto">
          <a:xfrm>
            <a:off x="1049338" y="268288"/>
            <a:ext cx="512762" cy="576262"/>
          </a:xfrm>
          <a:custGeom>
            <a:avLst/>
            <a:gdLst>
              <a:gd name="T0" fmla="*/ 326424 w 513223"/>
              <a:gd name="T1" fmla="*/ 151461 h 576656"/>
              <a:gd name="T2" fmla="*/ 339501 w 513223"/>
              <a:gd name="T3" fmla="*/ 149777 h 576656"/>
              <a:gd name="T4" fmla="*/ 352336 w 513223"/>
              <a:gd name="T5" fmla="*/ 148738 h 576656"/>
              <a:gd name="T6" fmla="*/ 364836 w 513223"/>
              <a:gd name="T7" fmla="*/ 148385 h 576656"/>
              <a:gd name="T8" fmla="*/ 378373 w 513223"/>
              <a:gd name="T9" fmla="*/ 148675 h 576656"/>
              <a:gd name="T10" fmla="*/ 395056 w 513223"/>
              <a:gd name="T11" fmla="*/ 149944 h 576656"/>
              <a:gd name="T12" fmla="*/ 410551 w 513223"/>
              <a:gd name="T13" fmla="*/ 152240 h 576656"/>
              <a:gd name="T14" fmla="*/ 424873 w 513223"/>
              <a:gd name="T15" fmla="*/ 155575 h 576656"/>
              <a:gd name="T16" fmla="*/ 438039 w 513223"/>
              <a:gd name="T17" fmla="*/ 159971 h 576656"/>
              <a:gd name="T18" fmla="*/ 450063 w 513223"/>
              <a:gd name="T19" fmla="*/ 165446 h 576656"/>
              <a:gd name="T20" fmla="*/ 460962 w 513223"/>
              <a:gd name="T21" fmla="*/ 172014 h 576656"/>
              <a:gd name="T22" fmla="*/ 470749 w 513223"/>
              <a:gd name="T23" fmla="*/ 179698 h 576656"/>
              <a:gd name="T24" fmla="*/ 479441 w 513223"/>
              <a:gd name="T25" fmla="*/ 188512 h 576656"/>
              <a:gd name="T26" fmla="*/ 487052 w 513223"/>
              <a:gd name="T27" fmla="*/ 198475 h 576656"/>
              <a:gd name="T28" fmla="*/ 493599 w 513223"/>
              <a:gd name="T29" fmla="*/ 209605 h 576656"/>
              <a:gd name="T30" fmla="*/ 499096 w 513223"/>
              <a:gd name="T31" fmla="*/ 221920 h 576656"/>
              <a:gd name="T32" fmla="*/ 503560 w 513223"/>
              <a:gd name="T33" fmla="*/ 235438 h 576656"/>
              <a:gd name="T34" fmla="*/ 507005 w 513223"/>
              <a:gd name="T35" fmla="*/ 250175 h 576656"/>
              <a:gd name="T36" fmla="*/ 509448 w 513223"/>
              <a:gd name="T37" fmla="*/ 266150 h 576656"/>
              <a:gd name="T38" fmla="*/ 510901 w 513223"/>
              <a:gd name="T39" fmla="*/ 283380 h 576656"/>
              <a:gd name="T40" fmla="*/ 511381 w 513223"/>
              <a:gd name="T41" fmla="*/ 301885 h 576656"/>
              <a:gd name="T42" fmla="*/ 511381 w 513223"/>
              <a:gd name="T43" fmla="*/ 385174 h 576656"/>
              <a:gd name="T44" fmla="*/ 329721 w 513223"/>
              <a:gd name="T45" fmla="*/ 452631 h 576656"/>
              <a:gd name="T46" fmla="*/ 329721 w 513223"/>
              <a:gd name="T47" fmla="*/ 311523 h 576656"/>
              <a:gd name="T48" fmla="*/ 328989 w 513223"/>
              <a:gd name="T49" fmla="*/ 300166 h 576656"/>
              <a:gd name="T50" fmla="*/ 325508 w 513223"/>
              <a:gd name="T51" fmla="*/ 286420 h 576656"/>
              <a:gd name="T52" fmla="*/ 319183 w 513223"/>
              <a:gd name="T53" fmla="*/ 275209 h 576656"/>
              <a:gd name="T54" fmla="*/ 310037 w 513223"/>
              <a:gd name="T55" fmla="*/ 266518 h 576656"/>
              <a:gd name="T56" fmla="*/ 298094 w 513223"/>
              <a:gd name="T57" fmla="*/ 260330 h 576656"/>
              <a:gd name="T58" fmla="*/ 283378 w 513223"/>
              <a:gd name="T59" fmla="*/ 256627 h 576656"/>
              <a:gd name="T60" fmla="*/ 265913 w 513223"/>
              <a:gd name="T61" fmla="*/ 255397 h 576656"/>
              <a:gd name="T62" fmla="*/ 264456 w 513223"/>
              <a:gd name="T63" fmla="*/ 255410 h 576656"/>
              <a:gd name="T64" fmla="*/ 253351 w 513223"/>
              <a:gd name="T65" fmla="*/ 256316 h 576656"/>
              <a:gd name="T66" fmla="*/ 241637 w 513223"/>
              <a:gd name="T67" fmla="*/ 258584 h 576656"/>
              <a:gd name="T68" fmla="*/ 229533 w 513223"/>
              <a:gd name="T69" fmla="*/ 262148 h 576656"/>
              <a:gd name="T70" fmla="*/ 217262 w 513223"/>
              <a:gd name="T71" fmla="*/ 266928 h 576656"/>
              <a:gd name="T72" fmla="*/ 205042 w 513223"/>
              <a:gd name="T73" fmla="*/ 272859 h 576656"/>
              <a:gd name="T74" fmla="*/ 193093 w 513223"/>
              <a:gd name="T75" fmla="*/ 279865 h 576656"/>
              <a:gd name="T76" fmla="*/ 181635 w 513223"/>
              <a:gd name="T77" fmla="*/ 287873 h 576656"/>
              <a:gd name="T78" fmla="*/ 181635 w 513223"/>
              <a:gd name="T79" fmla="*/ 507624 h 576656"/>
              <a:gd name="T80" fmla="*/ 0 w 513223"/>
              <a:gd name="T81" fmla="*/ 575082 h 576656"/>
              <a:gd name="T82" fmla="*/ 0 w 513223"/>
              <a:gd name="T83" fmla="*/ 61459 h 576656"/>
              <a:gd name="T84" fmla="*/ 181635 w 513223"/>
              <a:gd name="T85" fmla="*/ 0 h 576656"/>
              <a:gd name="T86" fmla="*/ 181635 w 513223"/>
              <a:gd name="T87" fmla="*/ 211540 h 576656"/>
              <a:gd name="T88" fmla="*/ 184184 w 513223"/>
              <a:gd name="T89" fmla="*/ 209408 h 576656"/>
              <a:gd name="T90" fmla="*/ 192971 w 513223"/>
              <a:gd name="T91" fmla="*/ 202695 h 576656"/>
              <a:gd name="T92" fmla="*/ 202625 w 513223"/>
              <a:gd name="T93" fmla="*/ 196211 h 576656"/>
              <a:gd name="T94" fmla="*/ 213048 w 513223"/>
              <a:gd name="T95" fmla="*/ 189983 h 576656"/>
              <a:gd name="T96" fmla="*/ 224154 w 513223"/>
              <a:gd name="T97" fmla="*/ 184052 h 576656"/>
              <a:gd name="T98" fmla="*/ 235849 w 513223"/>
              <a:gd name="T99" fmla="*/ 178451 h 576656"/>
              <a:gd name="T100" fmla="*/ 248038 w 513223"/>
              <a:gd name="T101" fmla="*/ 173215 h 576656"/>
              <a:gd name="T102" fmla="*/ 260631 w 513223"/>
              <a:gd name="T103" fmla="*/ 168382 h 576656"/>
              <a:gd name="T104" fmla="*/ 273537 w 513223"/>
              <a:gd name="T105" fmla="*/ 163984 h 576656"/>
              <a:gd name="T106" fmla="*/ 286661 w 513223"/>
              <a:gd name="T107" fmla="*/ 160056 h 576656"/>
              <a:gd name="T108" fmla="*/ 299911 w 513223"/>
              <a:gd name="T109" fmla="*/ 156639 h 576656"/>
              <a:gd name="T110" fmla="*/ 313196 w 513223"/>
              <a:gd name="T111" fmla="*/ 153762 h 576656"/>
              <a:gd name="T112" fmla="*/ 326424 w 513223"/>
              <a:gd name="T113" fmla="*/ 151461 h 57665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513223" h="576656">
                <a:moveTo>
                  <a:pt x="327599" y="151877"/>
                </a:moveTo>
                <a:lnTo>
                  <a:pt x="340724" y="150187"/>
                </a:lnTo>
                <a:lnTo>
                  <a:pt x="353605" y="149146"/>
                </a:lnTo>
                <a:lnTo>
                  <a:pt x="366150" y="148792"/>
                </a:lnTo>
                <a:lnTo>
                  <a:pt x="379735" y="149083"/>
                </a:lnTo>
                <a:lnTo>
                  <a:pt x="396478" y="150356"/>
                </a:lnTo>
                <a:lnTo>
                  <a:pt x="412029" y="152656"/>
                </a:lnTo>
                <a:lnTo>
                  <a:pt x="426403" y="156001"/>
                </a:lnTo>
                <a:lnTo>
                  <a:pt x="439617" y="160409"/>
                </a:lnTo>
                <a:lnTo>
                  <a:pt x="451684" y="165898"/>
                </a:lnTo>
                <a:lnTo>
                  <a:pt x="462622" y="172486"/>
                </a:lnTo>
                <a:lnTo>
                  <a:pt x="472444" y="180190"/>
                </a:lnTo>
                <a:lnTo>
                  <a:pt x="481167" y="189028"/>
                </a:lnTo>
                <a:lnTo>
                  <a:pt x="488806" y="199019"/>
                </a:lnTo>
                <a:lnTo>
                  <a:pt x="495377" y="210179"/>
                </a:lnTo>
                <a:lnTo>
                  <a:pt x="500894" y="222528"/>
                </a:lnTo>
                <a:lnTo>
                  <a:pt x="505374" y="236082"/>
                </a:lnTo>
                <a:lnTo>
                  <a:pt x="508831" y="250859"/>
                </a:lnTo>
                <a:lnTo>
                  <a:pt x="511282" y="266878"/>
                </a:lnTo>
                <a:lnTo>
                  <a:pt x="512741" y="284156"/>
                </a:lnTo>
                <a:lnTo>
                  <a:pt x="513223" y="302712"/>
                </a:lnTo>
                <a:lnTo>
                  <a:pt x="513223" y="386229"/>
                </a:lnTo>
                <a:lnTo>
                  <a:pt x="330908" y="453870"/>
                </a:lnTo>
                <a:lnTo>
                  <a:pt x="330908" y="312375"/>
                </a:lnTo>
                <a:lnTo>
                  <a:pt x="330174" y="300988"/>
                </a:lnTo>
                <a:lnTo>
                  <a:pt x="326680" y="287204"/>
                </a:lnTo>
                <a:lnTo>
                  <a:pt x="320332" y="275962"/>
                </a:lnTo>
                <a:lnTo>
                  <a:pt x="311153" y="267247"/>
                </a:lnTo>
                <a:lnTo>
                  <a:pt x="299167" y="261042"/>
                </a:lnTo>
                <a:lnTo>
                  <a:pt x="284398" y="257330"/>
                </a:lnTo>
                <a:lnTo>
                  <a:pt x="266870" y="256097"/>
                </a:lnTo>
                <a:lnTo>
                  <a:pt x="265408" y="256110"/>
                </a:lnTo>
                <a:lnTo>
                  <a:pt x="254263" y="257017"/>
                </a:lnTo>
                <a:lnTo>
                  <a:pt x="242507" y="259292"/>
                </a:lnTo>
                <a:lnTo>
                  <a:pt x="230360" y="262865"/>
                </a:lnTo>
                <a:lnTo>
                  <a:pt x="218045" y="267660"/>
                </a:lnTo>
                <a:lnTo>
                  <a:pt x="205781" y="273607"/>
                </a:lnTo>
                <a:lnTo>
                  <a:pt x="193789" y="280631"/>
                </a:lnTo>
                <a:lnTo>
                  <a:pt x="182289" y="288661"/>
                </a:lnTo>
                <a:lnTo>
                  <a:pt x="182289" y="509014"/>
                </a:lnTo>
                <a:lnTo>
                  <a:pt x="0" y="576656"/>
                </a:lnTo>
                <a:lnTo>
                  <a:pt x="0" y="61627"/>
                </a:lnTo>
                <a:lnTo>
                  <a:pt x="182289" y="0"/>
                </a:lnTo>
                <a:lnTo>
                  <a:pt x="182289" y="212120"/>
                </a:lnTo>
                <a:lnTo>
                  <a:pt x="184848" y="209980"/>
                </a:lnTo>
                <a:lnTo>
                  <a:pt x="193666" y="203251"/>
                </a:lnTo>
                <a:lnTo>
                  <a:pt x="203354" y="196747"/>
                </a:lnTo>
                <a:lnTo>
                  <a:pt x="213816" y="190503"/>
                </a:lnTo>
                <a:lnTo>
                  <a:pt x="224962" y="184556"/>
                </a:lnTo>
                <a:lnTo>
                  <a:pt x="236698" y="178939"/>
                </a:lnTo>
                <a:lnTo>
                  <a:pt x="248931" y="173690"/>
                </a:lnTo>
                <a:lnTo>
                  <a:pt x="261570" y="168842"/>
                </a:lnTo>
                <a:lnTo>
                  <a:pt x="274522" y="164432"/>
                </a:lnTo>
                <a:lnTo>
                  <a:pt x="287693" y="160495"/>
                </a:lnTo>
                <a:lnTo>
                  <a:pt x="300991" y="157067"/>
                </a:lnTo>
                <a:lnTo>
                  <a:pt x="314324" y="154182"/>
                </a:lnTo>
                <a:lnTo>
                  <a:pt x="327599" y="151877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5" name="object 13"/>
          <xdr:cNvSpPr>
            <a:spLocks/>
          </xdr:cNvSpPr>
        </xdr:nvSpPr>
        <xdr:spPr bwMode="auto">
          <a:xfrm>
            <a:off x="1274763" y="747713"/>
            <a:ext cx="79375" cy="100012"/>
          </a:xfrm>
          <a:custGeom>
            <a:avLst/>
            <a:gdLst>
              <a:gd name="T0" fmla="*/ 82137 w 78475"/>
              <a:gd name="T1" fmla="*/ 95923 h 101413"/>
              <a:gd name="T2" fmla="*/ 55150 w 78475"/>
              <a:gd name="T3" fmla="*/ 95923 h 101413"/>
              <a:gd name="T4" fmla="*/ 55150 w 78475"/>
              <a:gd name="T5" fmla="*/ 56145 h 101413"/>
              <a:gd name="T6" fmla="*/ 27013 w 78475"/>
              <a:gd name="T7" fmla="*/ 56145 h 101413"/>
              <a:gd name="T8" fmla="*/ 27013 w 78475"/>
              <a:gd name="T9" fmla="*/ 95923 h 101413"/>
              <a:gd name="T10" fmla="*/ 0 w 78475"/>
              <a:gd name="T11" fmla="*/ 95923 h 101413"/>
              <a:gd name="T12" fmla="*/ 0 w 78475"/>
              <a:gd name="T13" fmla="*/ 0 h 101413"/>
              <a:gd name="T14" fmla="*/ 27013 w 78475"/>
              <a:gd name="T15" fmla="*/ 0 h 101413"/>
              <a:gd name="T16" fmla="*/ 27013 w 78475"/>
              <a:gd name="T17" fmla="*/ 38262 h 101413"/>
              <a:gd name="T18" fmla="*/ 55150 w 78475"/>
              <a:gd name="T19" fmla="*/ 38262 h 101413"/>
              <a:gd name="T20" fmla="*/ 55150 w 78475"/>
              <a:gd name="T21" fmla="*/ 0 h 101413"/>
              <a:gd name="T22" fmla="*/ 82137 w 78475"/>
              <a:gd name="T23" fmla="*/ 0 h 101413"/>
              <a:gd name="T24" fmla="*/ 82137 w 78475"/>
              <a:gd name="T25" fmla="*/ 95923 h 10141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78475" h="101413">
                <a:moveTo>
                  <a:pt x="78475" y="101413"/>
                </a:moveTo>
                <a:lnTo>
                  <a:pt x="52692" y="101413"/>
                </a:lnTo>
                <a:lnTo>
                  <a:pt x="52692" y="59359"/>
                </a:lnTo>
                <a:lnTo>
                  <a:pt x="25809" y="59359"/>
                </a:lnTo>
                <a:lnTo>
                  <a:pt x="25809" y="101413"/>
                </a:lnTo>
                <a:lnTo>
                  <a:pt x="0" y="101413"/>
                </a:lnTo>
                <a:lnTo>
                  <a:pt x="0" y="0"/>
                </a:lnTo>
                <a:lnTo>
                  <a:pt x="25809" y="0"/>
                </a:lnTo>
                <a:lnTo>
                  <a:pt x="25809" y="40451"/>
                </a:lnTo>
                <a:lnTo>
                  <a:pt x="52692" y="40451"/>
                </a:lnTo>
                <a:lnTo>
                  <a:pt x="52692" y="0"/>
                </a:lnTo>
                <a:lnTo>
                  <a:pt x="78475" y="0"/>
                </a:lnTo>
                <a:lnTo>
                  <a:pt x="78475" y="101413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6" name="object 14"/>
          <xdr:cNvSpPr>
            <a:spLocks/>
          </xdr:cNvSpPr>
        </xdr:nvSpPr>
        <xdr:spPr bwMode="auto">
          <a:xfrm>
            <a:off x="1370013" y="771525"/>
            <a:ext cx="77787" cy="77788"/>
          </a:xfrm>
          <a:custGeom>
            <a:avLst/>
            <a:gdLst>
              <a:gd name="T0" fmla="*/ 80334 w 76956"/>
              <a:gd name="T1" fmla="*/ 38342 h 78019"/>
              <a:gd name="T2" fmla="*/ 80096 w 76956"/>
              <a:gd name="T3" fmla="*/ 43361 h 78019"/>
              <a:gd name="T4" fmla="*/ 76446 w 76956"/>
              <a:gd name="T5" fmla="*/ 57062 h 78019"/>
              <a:gd name="T6" fmla="*/ 68490 w 76956"/>
              <a:gd name="T7" fmla="*/ 67722 h 78019"/>
              <a:gd name="T8" fmla="*/ 56352 w 76956"/>
              <a:gd name="T9" fmla="*/ 74637 h 78019"/>
              <a:gd name="T10" fmla="*/ 40152 w 76956"/>
              <a:gd name="T11" fmla="*/ 77099 h 78019"/>
              <a:gd name="T12" fmla="*/ 34436 w 76956"/>
              <a:gd name="T13" fmla="*/ 76830 h 78019"/>
              <a:gd name="T14" fmla="*/ 26920 w 76956"/>
              <a:gd name="T15" fmla="*/ 40520 h 78019"/>
              <a:gd name="T16" fmla="*/ 30486 w 76956"/>
              <a:gd name="T17" fmla="*/ 56065 h 78019"/>
              <a:gd name="T18" fmla="*/ 40152 w 76956"/>
              <a:gd name="T19" fmla="*/ 61606 h 78019"/>
              <a:gd name="T20" fmla="*/ 41481 w 76956"/>
              <a:gd name="T21" fmla="*/ 61541 h 78019"/>
              <a:gd name="T22" fmla="*/ 50484 w 76956"/>
              <a:gd name="T23" fmla="*/ 54856 h 78019"/>
              <a:gd name="T24" fmla="*/ 53421 w 76956"/>
              <a:gd name="T25" fmla="*/ 38342 h 78019"/>
              <a:gd name="T26" fmla="*/ 53401 w 76956"/>
              <a:gd name="T27" fmla="*/ 36798 h 78019"/>
              <a:gd name="T28" fmla="*/ 49921 w 76956"/>
              <a:gd name="T29" fmla="*/ 21044 h 78019"/>
              <a:gd name="T30" fmla="*/ 40152 w 76956"/>
              <a:gd name="T31" fmla="*/ 15542 h 78019"/>
              <a:gd name="T32" fmla="*/ 39207 w 76956"/>
              <a:gd name="T33" fmla="*/ 15572 h 78019"/>
              <a:gd name="T34" fmla="*/ 29915 w 76956"/>
              <a:gd name="T35" fmla="*/ 21874 h 78019"/>
              <a:gd name="T36" fmla="*/ 40152 w 76956"/>
              <a:gd name="T37" fmla="*/ 0 h 78019"/>
              <a:gd name="T38" fmla="*/ 45518 w 76956"/>
              <a:gd name="T39" fmla="*/ 233 h 78019"/>
              <a:gd name="T40" fmla="*/ 60561 w 76956"/>
              <a:gd name="T41" fmla="*/ 4127 h 78019"/>
              <a:gd name="T42" fmla="*/ 71461 w 76956"/>
              <a:gd name="T43" fmla="*/ 12253 h 78019"/>
              <a:gd name="T44" fmla="*/ 78095 w 76956"/>
              <a:gd name="T45" fmla="*/ 23898 h 78019"/>
              <a:gd name="T46" fmla="*/ 80334 w 76956"/>
              <a:gd name="T47" fmla="*/ 38342 h 78019"/>
              <a:gd name="T48" fmla="*/ 0 w 76956"/>
              <a:gd name="T49" fmla="*/ 38342 h 78019"/>
              <a:gd name="T50" fmla="*/ 204 w 76956"/>
              <a:gd name="T51" fmla="*/ 33727 h 78019"/>
              <a:gd name="T52" fmla="*/ 3774 w 76956"/>
              <a:gd name="T53" fmla="*/ 20047 h 78019"/>
              <a:gd name="T54" fmla="*/ 11701 w 76956"/>
              <a:gd name="T55" fmla="*/ 9388 h 78019"/>
              <a:gd name="T56" fmla="*/ 23865 w 76956"/>
              <a:gd name="T57" fmla="*/ 2468 h 78019"/>
              <a:gd name="T58" fmla="*/ 40152 w 76956"/>
              <a:gd name="T59" fmla="*/ 0 h 78019"/>
              <a:gd name="T60" fmla="*/ 29915 w 76956"/>
              <a:gd name="T61" fmla="*/ 21874 h 78019"/>
              <a:gd name="T62" fmla="*/ 26886 w 76956"/>
              <a:gd name="T63" fmla="*/ 38342 h 78019"/>
              <a:gd name="T64" fmla="*/ 26920 w 76956"/>
              <a:gd name="T65" fmla="*/ 40520 h 78019"/>
              <a:gd name="T66" fmla="*/ 34436 w 76956"/>
              <a:gd name="T67" fmla="*/ 76830 h 78019"/>
              <a:gd name="T68" fmla="*/ 19541 w 76956"/>
              <a:gd name="T69" fmla="*/ 72838 h 78019"/>
              <a:gd name="T70" fmla="*/ 8762 w 76956"/>
              <a:gd name="T71" fmla="*/ 64621 h 78019"/>
              <a:gd name="T72" fmla="*/ 2209 w 76956"/>
              <a:gd name="T73" fmla="*/ 52886 h 78019"/>
              <a:gd name="T74" fmla="*/ 0 w 76956"/>
              <a:gd name="T75" fmla="*/ 38342 h 78019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0" t="0" r="r" b="b"/>
            <a:pathLst>
              <a:path w="76956" h="78019">
                <a:moveTo>
                  <a:pt x="76956" y="38800"/>
                </a:moveTo>
                <a:lnTo>
                  <a:pt x="76727" y="43879"/>
                </a:lnTo>
                <a:lnTo>
                  <a:pt x="73231" y="57742"/>
                </a:lnTo>
                <a:lnTo>
                  <a:pt x="65610" y="68530"/>
                </a:lnTo>
                <a:lnTo>
                  <a:pt x="53982" y="75528"/>
                </a:lnTo>
                <a:lnTo>
                  <a:pt x="38464" y="78019"/>
                </a:lnTo>
                <a:lnTo>
                  <a:pt x="32988" y="77747"/>
                </a:lnTo>
                <a:lnTo>
                  <a:pt x="25788" y="41003"/>
                </a:lnTo>
                <a:lnTo>
                  <a:pt x="29204" y="56733"/>
                </a:lnTo>
                <a:lnTo>
                  <a:pt x="38464" y="62341"/>
                </a:lnTo>
                <a:lnTo>
                  <a:pt x="39737" y="62275"/>
                </a:lnTo>
                <a:lnTo>
                  <a:pt x="48361" y="55510"/>
                </a:lnTo>
                <a:lnTo>
                  <a:pt x="51173" y="38800"/>
                </a:lnTo>
                <a:lnTo>
                  <a:pt x="51157" y="37237"/>
                </a:lnTo>
                <a:lnTo>
                  <a:pt x="47822" y="21295"/>
                </a:lnTo>
                <a:lnTo>
                  <a:pt x="38464" y="15727"/>
                </a:lnTo>
                <a:lnTo>
                  <a:pt x="37558" y="15758"/>
                </a:lnTo>
                <a:lnTo>
                  <a:pt x="28657" y="22135"/>
                </a:lnTo>
                <a:lnTo>
                  <a:pt x="38464" y="0"/>
                </a:lnTo>
                <a:lnTo>
                  <a:pt x="43604" y="237"/>
                </a:lnTo>
                <a:lnTo>
                  <a:pt x="58015" y="4175"/>
                </a:lnTo>
                <a:lnTo>
                  <a:pt x="68457" y="12399"/>
                </a:lnTo>
                <a:lnTo>
                  <a:pt x="74811" y="24183"/>
                </a:lnTo>
                <a:lnTo>
                  <a:pt x="76956" y="38800"/>
                </a:lnTo>
                <a:close/>
              </a:path>
              <a:path w="76956" h="78019">
                <a:moveTo>
                  <a:pt x="0" y="38800"/>
                </a:moveTo>
                <a:lnTo>
                  <a:pt x="196" y="34129"/>
                </a:lnTo>
                <a:lnTo>
                  <a:pt x="3616" y="20287"/>
                </a:lnTo>
                <a:lnTo>
                  <a:pt x="11209" y="9500"/>
                </a:lnTo>
                <a:lnTo>
                  <a:pt x="22861" y="2496"/>
                </a:lnTo>
                <a:lnTo>
                  <a:pt x="38464" y="0"/>
                </a:lnTo>
                <a:lnTo>
                  <a:pt x="28657" y="22135"/>
                </a:lnTo>
                <a:lnTo>
                  <a:pt x="25756" y="38800"/>
                </a:lnTo>
                <a:lnTo>
                  <a:pt x="25788" y="41003"/>
                </a:lnTo>
                <a:lnTo>
                  <a:pt x="32988" y="77747"/>
                </a:lnTo>
                <a:lnTo>
                  <a:pt x="18719" y="73707"/>
                </a:lnTo>
                <a:lnTo>
                  <a:pt x="8392" y="65392"/>
                </a:lnTo>
                <a:lnTo>
                  <a:pt x="2116" y="53517"/>
                </a:lnTo>
                <a:lnTo>
                  <a:pt x="0" y="38800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7" name="object 15"/>
          <xdr:cNvSpPr>
            <a:spLocks/>
          </xdr:cNvSpPr>
        </xdr:nvSpPr>
        <xdr:spPr bwMode="auto">
          <a:xfrm>
            <a:off x="1458913" y="771525"/>
            <a:ext cx="61912" cy="77788"/>
          </a:xfrm>
          <a:custGeom>
            <a:avLst/>
            <a:gdLst>
              <a:gd name="T0" fmla="*/ 44223 w 61208"/>
              <a:gd name="T1" fmla="*/ 60003 h 77995"/>
              <a:gd name="T2" fmla="*/ 48082 w 61208"/>
              <a:gd name="T3" fmla="*/ 60268 h 77995"/>
              <a:gd name="T4" fmla="*/ 53514 w 61208"/>
              <a:gd name="T5" fmla="*/ 60268 h 77995"/>
              <a:gd name="T6" fmla="*/ 58451 w 61208"/>
              <a:gd name="T7" fmla="*/ 58535 h 77995"/>
              <a:gd name="T8" fmla="*/ 63224 w 61208"/>
              <a:gd name="T9" fmla="*/ 56950 h 77995"/>
              <a:gd name="T10" fmla="*/ 64073 w 61208"/>
              <a:gd name="T11" fmla="*/ 74023 h 77995"/>
              <a:gd name="T12" fmla="*/ 56502 w 61208"/>
              <a:gd name="T13" fmla="*/ 75730 h 77995"/>
              <a:gd name="T14" fmla="*/ 48741 w 61208"/>
              <a:gd name="T15" fmla="*/ 77171 h 77995"/>
              <a:gd name="T16" fmla="*/ 40511 w 61208"/>
              <a:gd name="T17" fmla="*/ 77171 h 77995"/>
              <a:gd name="T18" fmla="*/ 21269 w 61208"/>
              <a:gd name="T19" fmla="*/ 73663 h 77995"/>
              <a:gd name="T20" fmla="*/ 9058 w 61208"/>
              <a:gd name="T21" fmla="*/ 64905 h 77995"/>
              <a:gd name="T22" fmla="*/ 2469 w 61208"/>
              <a:gd name="T23" fmla="*/ 53542 h 77995"/>
              <a:gd name="T24" fmla="*/ 99 w 61208"/>
              <a:gd name="T25" fmla="*/ 42214 h 77995"/>
              <a:gd name="T26" fmla="*/ 0 w 61208"/>
              <a:gd name="T27" fmla="*/ 39414 h 77995"/>
              <a:gd name="T28" fmla="*/ 2232 w 61208"/>
              <a:gd name="T29" fmla="*/ 25110 h 77995"/>
              <a:gd name="T30" fmla="*/ 8799 w 61208"/>
              <a:gd name="T31" fmla="*/ 13423 h 77995"/>
              <a:gd name="T32" fmla="*/ 19504 w 61208"/>
              <a:gd name="T33" fmla="*/ 5017 h 77995"/>
              <a:gd name="T34" fmla="*/ 34151 w 61208"/>
              <a:gd name="T35" fmla="*/ 551 h 77995"/>
              <a:gd name="T36" fmla="*/ 42487 w 61208"/>
              <a:gd name="T37" fmla="*/ 0 h 77995"/>
              <a:gd name="T38" fmla="*/ 51044 w 61208"/>
              <a:gd name="T39" fmla="*/ 0 h 77995"/>
              <a:gd name="T40" fmla="*/ 55680 w 61208"/>
              <a:gd name="T41" fmla="*/ 1878 h 77995"/>
              <a:gd name="T42" fmla="*/ 63224 w 61208"/>
              <a:gd name="T43" fmla="*/ 3608 h 77995"/>
              <a:gd name="T44" fmla="*/ 61932 w 61208"/>
              <a:gd name="T45" fmla="*/ 20707 h 77995"/>
              <a:gd name="T46" fmla="*/ 57134 w 61208"/>
              <a:gd name="T47" fmla="*/ 19146 h 77995"/>
              <a:gd name="T48" fmla="*/ 52197 w 61208"/>
              <a:gd name="T49" fmla="*/ 17585 h 77995"/>
              <a:gd name="T50" fmla="*/ 46766 w 61208"/>
              <a:gd name="T51" fmla="*/ 17585 h 77995"/>
              <a:gd name="T52" fmla="*/ 30514 w 61208"/>
              <a:gd name="T53" fmla="*/ 25527 h 77995"/>
              <a:gd name="T54" fmla="*/ 27028 w 61208"/>
              <a:gd name="T55" fmla="*/ 37640 h 77995"/>
              <a:gd name="T56" fmla="*/ 26990 w 61208"/>
              <a:gd name="T57" fmla="*/ 39414 h 77995"/>
              <a:gd name="T58" fmla="*/ 32336 w 61208"/>
              <a:gd name="T59" fmla="*/ 54415 h 77995"/>
              <a:gd name="T60" fmla="*/ 44223 w 61208"/>
              <a:gd name="T61" fmla="*/ 60003 h 77995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0" t="0" r="r" b="b"/>
            <a:pathLst>
              <a:path w="61208" h="77995">
                <a:moveTo>
                  <a:pt x="42246" y="60645"/>
                </a:moveTo>
                <a:lnTo>
                  <a:pt x="45932" y="60912"/>
                </a:lnTo>
                <a:lnTo>
                  <a:pt x="51120" y="60912"/>
                </a:lnTo>
                <a:lnTo>
                  <a:pt x="55837" y="59161"/>
                </a:lnTo>
                <a:lnTo>
                  <a:pt x="60396" y="57559"/>
                </a:lnTo>
                <a:lnTo>
                  <a:pt x="61208" y="74815"/>
                </a:lnTo>
                <a:lnTo>
                  <a:pt x="53976" y="76540"/>
                </a:lnTo>
                <a:lnTo>
                  <a:pt x="46561" y="77995"/>
                </a:lnTo>
                <a:lnTo>
                  <a:pt x="38700" y="77995"/>
                </a:lnTo>
                <a:lnTo>
                  <a:pt x="20318" y="74451"/>
                </a:lnTo>
                <a:lnTo>
                  <a:pt x="8652" y="65599"/>
                </a:lnTo>
                <a:lnTo>
                  <a:pt x="2359" y="54114"/>
                </a:lnTo>
                <a:lnTo>
                  <a:pt x="95" y="42665"/>
                </a:lnTo>
                <a:lnTo>
                  <a:pt x="0" y="39835"/>
                </a:lnTo>
                <a:lnTo>
                  <a:pt x="2132" y="25378"/>
                </a:lnTo>
                <a:lnTo>
                  <a:pt x="8405" y="13567"/>
                </a:lnTo>
                <a:lnTo>
                  <a:pt x="18632" y="5069"/>
                </a:lnTo>
                <a:lnTo>
                  <a:pt x="32624" y="555"/>
                </a:lnTo>
                <a:lnTo>
                  <a:pt x="40587" y="0"/>
                </a:lnTo>
                <a:lnTo>
                  <a:pt x="48762" y="0"/>
                </a:lnTo>
                <a:lnTo>
                  <a:pt x="53190" y="1898"/>
                </a:lnTo>
                <a:lnTo>
                  <a:pt x="60396" y="3648"/>
                </a:lnTo>
                <a:lnTo>
                  <a:pt x="59164" y="20928"/>
                </a:lnTo>
                <a:lnTo>
                  <a:pt x="54579" y="19350"/>
                </a:lnTo>
                <a:lnTo>
                  <a:pt x="49862" y="17773"/>
                </a:lnTo>
                <a:lnTo>
                  <a:pt x="44674" y="17773"/>
                </a:lnTo>
                <a:lnTo>
                  <a:pt x="29150" y="25799"/>
                </a:lnTo>
                <a:lnTo>
                  <a:pt x="25820" y="38042"/>
                </a:lnTo>
                <a:lnTo>
                  <a:pt x="25783" y="39835"/>
                </a:lnTo>
                <a:lnTo>
                  <a:pt x="30890" y="54997"/>
                </a:lnTo>
                <a:lnTo>
                  <a:pt x="42246" y="60645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8" name="object 16"/>
          <xdr:cNvSpPr>
            <a:spLocks/>
          </xdr:cNvSpPr>
        </xdr:nvSpPr>
        <xdr:spPr bwMode="auto">
          <a:xfrm>
            <a:off x="1531938" y="739775"/>
            <a:ext cx="71437" cy="107950"/>
          </a:xfrm>
          <a:custGeom>
            <a:avLst/>
            <a:gdLst>
              <a:gd name="T0" fmla="*/ 26802 w 70091"/>
              <a:gd name="T1" fmla="*/ 54872 h 108907"/>
              <a:gd name="T2" fmla="*/ 26802 w 70091"/>
              <a:gd name="T3" fmla="*/ 105129 h 108907"/>
              <a:gd name="T4" fmla="*/ 0 w 70091"/>
              <a:gd name="T5" fmla="*/ 105129 h 108907"/>
              <a:gd name="T6" fmla="*/ 0 w 70091"/>
              <a:gd name="T7" fmla="*/ 0 h 108907"/>
              <a:gd name="T8" fmla="*/ 26802 w 70091"/>
              <a:gd name="T9" fmla="*/ 0 h 108907"/>
              <a:gd name="T10" fmla="*/ 26802 w 70091"/>
              <a:gd name="T11" fmla="*/ 42950 h 108907"/>
              <a:gd name="T12" fmla="*/ 27171 w 70091"/>
              <a:gd name="T13" fmla="*/ 42950 h 108907"/>
              <a:gd name="T14" fmla="*/ 30196 w 70091"/>
              <a:gd name="T15" fmla="*/ 34813 h 108907"/>
              <a:gd name="T16" fmla="*/ 40034 w 70091"/>
              <a:gd name="T17" fmla="*/ 31029 h 108907"/>
              <a:gd name="T18" fmla="*/ 49676 w 70091"/>
              <a:gd name="T19" fmla="*/ 31029 h 108907"/>
              <a:gd name="T20" fmla="*/ 65627 w 70091"/>
              <a:gd name="T21" fmla="*/ 34948 h 108907"/>
              <a:gd name="T22" fmla="*/ 73695 w 70091"/>
              <a:gd name="T23" fmla="*/ 45185 h 108907"/>
              <a:gd name="T24" fmla="*/ 75632 w 70091"/>
              <a:gd name="T25" fmla="*/ 57371 h 108907"/>
              <a:gd name="T26" fmla="*/ 75632 w 70091"/>
              <a:gd name="T27" fmla="*/ 105129 h 108907"/>
              <a:gd name="T28" fmla="*/ 48829 w 70091"/>
              <a:gd name="T29" fmla="*/ 105129 h 108907"/>
              <a:gd name="T30" fmla="*/ 48829 w 70091"/>
              <a:gd name="T31" fmla="*/ 51064 h 108907"/>
              <a:gd name="T32" fmla="*/ 43937 w 70091"/>
              <a:gd name="T33" fmla="*/ 48686 h 108907"/>
              <a:gd name="T34" fmla="*/ 29857 w 70091"/>
              <a:gd name="T35" fmla="*/ 48686 h 108907"/>
              <a:gd name="T36" fmla="*/ 26802 w 70091"/>
              <a:gd name="T37" fmla="*/ 54872 h 108907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70091" h="108907">
                <a:moveTo>
                  <a:pt x="24839" y="56844"/>
                </a:moveTo>
                <a:lnTo>
                  <a:pt x="24839" y="108907"/>
                </a:lnTo>
                <a:lnTo>
                  <a:pt x="0" y="108907"/>
                </a:lnTo>
                <a:lnTo>
                  <a:pt x="0" y="0"/>
                </a:lnTo>
                <a:lnTo>
                  <a:pt x="24839" y="0"/>
                </a:lnTo>
                <a:lnTo>
                  <a:pt x="24839" y="44494"/>
                </a:lnTo>
                <a:lnTo>
                  <a:pt x="25180" y="44494"/>
                </a:lnTo>
                <a:lnTo>
                  <a:pt x="27984" y="36064"/>
                </a:lnTo>
                <a:lnTo>
                  <a:pt x="37102" y="32144"/>
                </a:lnTo>
                <a:lnTo>
                  <a:pt x="46037" y="32144"/>
                </a:lnTo>
                <a:lnTo>
                  <a:pt x="60819" y="36204"/>
                </a:lnTo>
                <a:lnTo>
                  <a:pt x="68295" y="46809"/>
                </a:lnTo>
                <a:lnTo>
                  <a:pt x="70091" y="59433"/>
                </a:lnTo>
                <a:lnTo>
                  <a:pt x="70091" y="108907"/>
                </a:lnTo>
                <a:lnTo>
                  <a:pt x="45251" y="108907"/>
                </a:lnTo>
                <a:lnTo>
                  <a:pt x="45251" y="52900"/>
                </a:lnTo>
                <a:lnTo>
                  <a:pt x="40718" y="50435"/>
                </a:lnTo>
                <a:lnTo>
                  <a:pt x="27669" y="50435"/>
                </a:lnTo>
                <a:lnTo>
                  <a:pt x="24839" y="56844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9" name="object 17"/>
          <xdr:cNvSpPr>
            <a:spLocks/>
          </xdr:cNvSpPr>
        </xdr:nvSpPr>
        <xdr:spPr bwMode="auto">
          <a:xfrm>
            <a:off x="1616075" y="771525"/>
            <a:ext cx="58738" cy="77788"/>
          </a:xfrm>
          <a:custGeom>
            <a:avLst/>
            <a:gdLst>
              <a:gd name="T0" fmla="*/ 2684 w 57907"/>
              <a:gd name="T1" fmla="*/ 12970 h 78044"/>
              <a:gd name="T2" fmla="*/ 12575 w 57907"/>
              <a:gd name="T3" fmla="*/ 4011 h 78044"/>
              <a:gd name="T4" fmla="*/ 32482 w 57907"/>
              <a:gd name="T5" fmla="*/ 0 h 78044"/>
              <a:gd name="T6" fmla="*/ 43327 w 57907"/>
              <a:gd name="T7" fmla="*/ 0 h 78044"/>
              <a:gd name="T8" fmla="*/ 52315 w 57907"/>
              <a:gd name="T9" fmla="*/ 1701 h 78044"/>
              <a:gd name="T10" fmla="*/ 56614 w 57907"/>
              <a:gd name="T11" fmla="*/ 3016 h 78044"/>
              <a:gd name="T12" fmla="*/ 55978 w 57907"/>
              <a:gd name="T13" fmla="*/ 19852 h 78044"/>
              <a:gd name="T14" fmla="*/ 48987 w 57907"/>
              <a:gd name="T15" fmla="*/ 17418 h 78044"/>
              <a:gd name="T16" fmla="*/ 42524 w 57907"/>
              <a:gd name="T17" fmla="*/ 15862 h 78044"/>
              <a:gd name="T18" fmla="*/ 27988 w 57907"/>
              <a:gd name="T19" fmla="*/ 15862 h 78044"/>
              <a:gd name="T20" fmla="*/ 24964 w 57907"/>
              <a:gd name="T21" fmla="*/ 18708 h 78044"/>
              <a:gd name="T22" fmla="*/ 24964 w 57907"/>
              <a:gd name="T23" fmla="*/ 25934 h 78044"/>
              <a:gd name="T24" fmla="*/ 28848 w 57907"/>
              <a:gd name="T25" fmla="*/ 27492 h 78044"/>
              <a:gd name="T26" fmla="*/ 43161 w 57907"/>
              <a:gd name="T27" fmla="*/ 32114 h 78044"/>
              <a:gd name="T28" fmla="*/ 54621 w 57907"/>
              <a:gd name="T29" fmla="*/ 37941 h 78044"/>
              <a:gd name="T30" fmla="*/ 61077 w 57907"/>
              <a:gd name="T31" fmla="*/ 50282 h 78044"/>
              <a:gd name="T32" fmla="*/ 61303 w 57907"/>
              <a:gd name="T33" fmla="*/ 53936 h 78044"/>
              <a:gd name="T34" fmla="*/ 56919 w 57907"/>
              <a:gd name="T35" fmla="*/ 67289 h 78044"/>
              <a:gd name="T36" fmla="*/ 45460 w 57907"/>
              <a:gd name="T37" fmla="*/ 74710 h 78044"/>
              <a:gd name="T38" fmla="*/ 29319 w 57907"/>
              <a:gd name="T39" fmla="*/ 77026 h 78044"/>
              <a:gd name="T40" fmla="*/ 16587 w 57907"/>
              <a:gd name="T41" fmla="*/ 76393 h 78044"/>
              <a:gd name="T42" fmla="*/ 2634 w 57907"/>
              <a:gd name="T43" fmla="*/ 73944 h 78044"/>
              <a:gd name="T44" fmla="*/ 860 w 57907"/>
              <a:gd name="T45" fmla="*/ 73425 h 78044"/>
              <a:gd name="T46" fmla="*/ 1497 w 57907"/>
              <a:gd name="T47" fmla="*/ 55981 h 78044"/>
              <a:gd name="T48" fmla="*/ 7823 w 57907"/>
              <a:gd name="T49" fmla="*/ 59290 h 78044"/>
              <a:gd name="T50" fmla="*/ 15811 w 57907"/>
              <a:gd name="T51" fmla="*/ 61163 h 78044"/>
              <a:gd name="T52" fmla="*/ 35535 w 57907"/>
              <a:gd name="T53" fmla="*/ 61163 h 78044"/>
              <a:gd name="T54" fmla="*/ 36338 w 57907"/>
              <a:gd name="T55" fmla="*/ 57392 h 78044"/>
              <a:gd name="T56" fmla="*/ 36338 w 57907"/>
              <a:gd name="T57" fmla="*/ 50798 h 78044"/>
              <a:gd name="T58" fmla="*/ 29458 w 57907"/>
              <a:gd name="T59" fmla="*/ 49363 h 78044"/>
              <a:gd name="T60" fmla="*/ 18141 w 57907"/>
              <a:gd name="T61" fmla="*/ 45299 h 78044"/>
              <a:gd name="T62" fmla="*/ 6929 w 57907"/>
              <a:gd name="T63" fmla="*/ 38870 h 78044"/>
              <a:gd name="T64" fmla="*/ 379 w 57907"/>
              <a:gd name="T65" fmla="*/ 26884 h 78044"/>
              <a:gd name="T66" fmla="*/ 0 w 57907"/>
              <a:gd name="T67" fmla="*/ 22334 h 78044"/>
              <a:gd name="T68" fmla="*/ 2684 w 57907"/>
              <a:gd name="T69" fmla="*/ 12970 h 78044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57907" h="78044">
                <a:moveTo>
                  <a:pt x="2536" y="13142"/>
                </a:moveTo>
                <a:lnTo>
                  <a:pt x="11879" y="4063"/>
                </a:lnTo>
                <a:lnTo>
                  <a:pt x="30682" y="0"/>
                </a:lnTo>
                <a:lnTo>
                  <a:pt x="40927" y="0"/>
                </a:lnTo>
                <a:lnTo>
                  <a:pt x="49417" y="1725"/>
                </a:lnTo>
                <a:lnTo>
                  <a:pt x="53478" y="3056"/>
                </a:lnTo>
                <a:lnTo>
                  <a:pt x="52876" y="20115"/>
                </a:lnTo>
                <a:lnTo>
                  <a:pt x="46273" y="17649"/>
                </a:lnTo>
                <a:lnTo>
                  <a:pt x="40168" y="16072"/>
                </a:lnTo>
                <a:lnTo>
                  <a:pt x="26438" y="16072"/>
                </a:lnTo>
                <a:lnTo>
                  <a:pt x="23582" y="18956"/>
                </a:lnTo>
                <a:lnTo>
                  <a:pt x="23582" y="26277"/>
                </a:lnTo>
                <a:lnTo>
                  <a:pt x="27250" y="27855"/>
                </a:lnTo>
                <a:lnTo>
                  <a:pt x="40770" y="32539"/>
                </a:lnTo>
                <a:lnTo>
                  <a:pt x="51595" y="38443"/>
                </a:lnTo>
                <a:lnTo>
                  <a:pt x="57693" y="50947"/>
                </a:lnTo>
                <a:lnTo>
                  <a:pt x="57907" y="54650"/>
                </a:lnTo>
                <a:lnTo>
                  <a:pt x="53765" y="68179"/>
                </a:lnTo>
                <a:lnTo>
                  <a:pt x="42942" y="75698"/>
                </a:lnTo>
                <a:lnTo>
                  <a:pt x="27695" y="78044"/>
                </a:lnTo>
                <a:lnTo>
                  <a:pt x="15668" y="77403"/>
                </a:lnTo>
                <a:lnTo>
                  <a:pt x="2488" y="74922"/>
                </a:lnTo>
                <a:lnTo>
                  <a:pt x="812" y="74396"/>
                </a:lnTo>
                <a:lnTo>
                  <a:pt x="1414" y="56721"/>
                </a:lnTo>
                <a:lnTo>
                  <a:pt x="7389" y="60074"/>
                </a:lnTo>
                <a:lnTo>
                  <a:pt x="14935" y="61972"/>
                </a:lnTo>
                <a:lnTo>
                  <a:pt x="33565" y="61972"/>
                </a:lnTo>
                <a:lnTo>
                  <a:pt x="34324" y="58151"/>
                </a:lnTo>
                <a:lnTo>
                  <a:pt x="34324" y="51470"/>
                </a:lnTo>
                <a:lnTo>
                  <a:pt x="27826" y="50016"/>
                </a:lnTo>
                <a:lnTo>
                  <a:pt x="17136" y="45899"/>
                </a:lnTo>
                <a:lnTo>
                  <a:pt x="6545" y="39384"/>
                </a:lnTo>
                <a:lnTo>
                  <a:pt x="359" y="27239"/>
                </a:lnTo>
                <a:lnTo>
                  <a:pt x="0" y="22629"/>
                </a:lnTo>
                <a:lnTo>
                  <a:pt x="2536" y="13142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0" name="object 18"/>
          <xdr:cNvSpPr>
            <a:spLocks/>
          </xdr:cNvSpPr>
        </xdr:nvSpPr>
        <xdr:spPr bwMode="auto">
          <a:xfrm>
            <a:off x="1684338" y="771525"/>
            <a:ext cx="60325" cy="77788"/>
          </a:xfrm>
          <a:custGeom>
            <a:avLst/>
            <a:gdLst>
              <a:gd name="T0" fmla="*/ 39904 w 61182"/>
              <a:gd name="T1" fmla="*/ 60003 h 77995"/>
              <a:gd name="T2" fmla="*/ 43388 w 61182"/>
              <a:gd name="T3" fmla="*/ 60268 h 77995"/>
              <a:gd name="T4" fmla="*/ 48340 w 61182"/>
              <a:gd name="T5" fmla="*/ 60268 h 77995"/>
              <a:gd name="T6" fmla="*/ 52748 w 61182"/>
              <a:gd name="T7" fmla="*/ 58535 h 77995"/>
              <a:gd name="T8" fmla="*/ 57107 w 61182"/>
              <a:gd name="T9" fmla="*/ 56950 h 77995"/>
              <a:gd name="T10" fmla="*/ 57826 w 61182"/>
              <a:gd name="T11" fmla="*/ 74023 h 77995"/>
              <a:gd name="T12" fmla="*/ 50990 w 61182"/>
              <a:gd name="T13" fmla="*/ 75730 h 77995"/>
              <a:gd name="T14" fmla="*/ 43981 w 61182"/>
              <a:gd name="T15" fmla="*/ 77171 h 77995"/>
              <a:gd name="T16" fmla="*/ 36577 w 61182"/>
              <a:gd name="T17" fmla="*/ 77171 h 77995"/>
              <a:gd name="T18" fmla="*/ 19213 w 61182"/>
              <a:gd name="T19" fmla="*/ 73663 h 77995"/>
              <a:gd name="T20" fmla="*/ 8187 w 61182"/>
              <a:gd name="T21" fmla="*/ 64905 h 77995"/>
              <a:gd name="T22" fmla="*/ 2234 w 61182"/>
              <a:gd name="T23" fmla="*/ 53542 h 77995"/>
              <a:gd name="T24" fmla="*/ 91 w 61182"/>
              <a:gd name="T25" fmla="*/ 42214 h 77995"/>
              <a:gd name="T26" fmla="*/ 0 w 61182"/>
              <a:gd name="T27" fmla="*/ 39414 h 77995"/>
              <a:gd name="T28" fmla="*/ 2019 w 61182"/>
              <a:gd name="T29" fmla="*/ 25106 h 77995"/>
              <a:gd name="T30" fmla="*/ 7955 w 61182"/>
              <a:gd name="T31" fmla="*/ 13416 h 77995"/>
              <a:gd name="T32" fmla="*/ 17624 w 61182"/>
              <a:gd name="T33" fmla="*/ 5011 h 77995"/>
              <a:gd name="T34" fmla="*/ 30842 w 61182"/>
              <a:gd name="T35" fmla="*/ 548 h 77995"/>
              <a:gd name="T36" fmla="*/ 38336 w 61182"/>
              <a:gd name="T37" fmla="*/ 0 h 77995"/>
              <a:gd name="T38" fmla="*/ 46087 w 61182"/>
              <a:gd name="T39" fmla="*/ 0 h 77995"/>
              <a:gd name="T40" fmla="*/ 50272 w 61182"/>
              <a:gd name="T41" fmla="*/ 1878 h 77995"/>
              <a:gd name="T42" fmla="*/ 57107 w 61182"/>
              <a:gd name="T43" fmla="*/ 3608 h 77995"/>
              <a:gd name="T44" fmla="*/ 55918 w 61182"/>
              <a:gd name="T45" fmla="*/ 20707 h 77995"/>
              <a:gd name="T46" fmla="*/ 51584 w 61182"/>
              <a:gd name="T47" fmla="*/ 19146 h 77995"/>
              <a:gd name="T48" fmla="*/ 47102 w 61182"/>
              <a:gd name="T49" fmla="*/ 17585 h 77995"/>
              <a:gd name="T50" fmla="*/ 42199 w 61182"/>
              <a:gd name="T51" fmla="*/ 17585 h 77995"/>
              <a:gd name="T52" fmla="*/ 27525 w 61182"/>
              <a:gd name="T53" fmla="*/ 25527 h 77995"/>
              <a:gd name="T54" fmla="*/ 24380 w 61182"/>
              <a:gd name="T55" fmla="*/ 37640 h 77995"/>
              <a:gd name="T56" fmla="*/ 24342 w 61182"/>
              <a:gd name="T57" fmla="*/ 39414 h 77995"/>
              <a:gd name="T58" fmla="*/ 29172 w 61182"/>
              <a:gd name="T59" fmla="*/ 54415 h 77995"/>
              <a:gd name="T60" fmla="*/ 39904 w 61182"/>
              <a:gd name="T61" fmla="*/ 60003 h 77995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0" t="0" r="r" b="b"/>
            <a:pathLst>
              <a:path w="61182" h="77995">
                <a:moveTo>
                  <a:pt x="42220" y="60645"/>
                </a:moveTo>
                <a:lnTo>
                  <a:pt x="45906" y="60912"/>
                </a:lnTo>
                <a:lnTo>
                  <a:pt x="51146" y="60912"/>
                </a:lnTo>
                <a:lnTo>
                  <a:pt x="55810" y="59161"/>
                </a:lnTo>
                <a:lnTo>
                  <a:pt x="60422" y="57559"/>
                </a:lnTo>
                <a:lnTo>
                  <a:pt x="61182" y="74815"/>
                </a:lnTo>
                <a:lnTo>
                  <a:pt x="53950" y="76540"/>
                </a:lnTo>
                <a:lnTo>
                  <a:pt x="46535" y="77995"/>
                </a:lnTo>
                <a:lnTo>
                  <a:pt x="38700" y="77995"/>
                </a:lnTo>
                <a:lnTo>
                  <a:pt x="20329" y="74451"/>
                </a:lnTo>
                <a:lnTo>
                  <a:pt x="8662" y="65599"/>
                </a:lnTo>
                <a:lnTo>
                  <a:pt x="2364" y="54114"/>
                </a:lnTo>
                <a:lnTo>
                  <a:pt x="95" y="42665"/>
                </a:lnTo>
                <a:lnTo>
                  <a:pt x="0" y="39835"/>
                </a:lnTo>
                <a:lnTo>
                  <a:pt x="2136" y="25374"/>
                </a:lnTo>
                <a:lnTo>
                  <a:pt x="8417" y="13560"/>
                </a:lnTo>
                <a:lnTo>
                  <a:pt x="18647" y="5063"/>
                </a:lnTo>
                <a:lnTo>
                  <a:pt x="32632" y="552"/>
                </a:lnTo>
                <a:lnTo>
                  <a:pt x="40561" y="0"/>
                </a:lnTo>
                <a:lnTo>
                  <a:pt x="48762" y="0"/>
                </a:lnTo>
                <a:lnTo>
                  <a:pt x="53190" y="1898"/>
                </a:lnTo>
                <a:lnTo>
                  <a:pt x="60422" y="3648"/>
                </a:lnTo>
                <a:lnTo>
                  <a:pt x="59164" y="20928"/>
                </a:lnTo>
                <a:lnTo>
                  <a:pt x="54579" y="19350"/>
                </a:lnTo>
                <a:lnTo>
                  <a:pt x="49836" y="17773"/>
                </a:lnTo>
                <a:lnTo>
                  <a:pt x="44648" y="17773"/>
                </a:lnTo>
                <a:lnTo>
                  <a:pt x="29123" y="25799"/>
                </a:lnTo>
                <a:lnTo>
                  <a:pt x="25794" y="38042"/>
                </a:lnTo>
                <a:lnTo>
                  <a:pt x="25756" y="39835"/>
                </a:lnTo>
                <a:lnTo>
                  <a:pt x="30864" y="54997"/>
                </a:lnTo>
                <a:lnTo>
                  <a:pt x="42220" y="60645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1" name="object 19"/>
          <xdr:cNvSpPr>
            <a:spLocks/>
          </xdr:cNvSpPr>
        </xdr:nvSpPr>
        <xdr:spPr bwMode="auto">
          <a:xfrm>
            <a:off x="1757363" y="739775"/>
            <a:ext cx="69850" cy="107950"/>
          </a:xfrm>
          <a:custGeom>
            <a:avLst/>
            <a:gdLst>
              <a:gd name="T0" fmla="*/ 24488 w 70117"/>
              <a:gd name="T1" fmla="*/ 54872 h 108907"/>
              <a:gd name="T2" fmla="*/ 24488 w 70117"/>
              <a:gd name="T3" fmla="*/ 105129 h 108907"/>
              <a:gd name="T4" fmla="*/ 0 w 70117"/>
              <a:gd name="T5" fmla="*/ 105129 h 108907"/>
              <a:gd name="T6" fmla="*/ 0 w 70117"/>
              <a:gd name="T7" fmla="*/ 0 h 108907"/>
              <a:gd name="T8" fmla="*/ 24488 w 70117"/>
              <a:gd name="T9" fmla="*/ 0 h 108907"/>
              <a:gd name="T10" fmla="*/ 24488 w 70117"/>
              <a:gd name="T11" fmla="*/ 42950 h 108907"/>
              <a:gd name="T12" fmla="*/ 24798 w 70117"/>
              <a:gd name="T13" fmla="*/ 42950 h 108907"/>
              <a:gd name="T14" fmla="*/ 27586 w 70117"/>
              <a:gd name="T15" fmla="*/ 34813 h 108907"/>
              <a:gd name="T16" fmla="*/ 36540 w 70117"/>
              <a:gd name="T17" fmla="*/ 31029 h 108907"/>
              <a:gd name="T18" fmla="*/ 45340 w 70117"/>
              <a:gd name="T19" fmla="*/ 31029 h 108907"/>
              <a:gd name="T20" fmla="*/ 59899 w 70117"/>
              <a:gd name="T21" fmla="*/ 34944 h 108907"/>
              <a:gd name="T22" fmla="*/ 67278 w 70117"/>
              <a:gd name="T23" fmla="*/ 45173 h 108907"/>
              <a:gd name="T24" fmla="*/ 69055 w 70117"/>
              <a:gd name="T25" fmla="*/ 57371 h 108907"/>
              <a:gd name="T26" fmla="*/ 69055 w 70117"/>
              <a:gd name="T27" fmla="*/ 105129 h 108907"/>
              <a:gd name="T28" fmla="*/ 44592 w 70117"/>
              <a:gd name="T29" fmla="*/ 105129 h 108907"/>
              <a:gd name="T30" fmla="*/ 44592 w 70117"/>
              <a:gd name="T31" fmla="*/ 51064 h 108907"/>
              <a:gd name="T32" fmla="*/ 40127 w 70117"/>
              <a:gd name="T33" fmla="*/ 48686 h 108907"/>
              <a:gd name="T34" fmla="*/ 27276 w 70117"/>
              <a:gd name="T35" fmla="*/ 48686 h 108907"/>
              <a:gd name="T36" fmla="*/ 24488 w 70117"/>
              <a:gd name="T37" fmla="*/ 54872 h 108907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70117" h="108907">
                <a:moveTo>
                  <a:pt x="24865" y="56844"/>
                </a:moveTo>
                <a:lnTo>
                  <a:pt x="24865" y="108907"/>
                </a:lnTo>
                <a:lnTo>
                  <a:pt x="0" y="108907"/>
                </a:lnTo>
                <a:lnTo>
                  <a:pt x="0" y="0"/>
                </a:lnTo>
                <a:lnTo>
                  <a:pt x="24865" y="0"/>
                </a:lnTo>
                <a:lnTo>
                  <a:pt x="24865" y="44494"/>
                </a:lnTo>
                <a:lnTo>
                  <a:pt x="25180" y="44494"/>
                </a:lnTo>
                <a:lnTo>
                  <a:pt x="28010" y="36064"/>
                </a:lnTo>
                <a:lnTo>
                  <a:pt x="37102" y="32144"/>
                </a:lnTo>
                <a:lnTo>
                  <a:pt x="46037" y="32144"/>
                </a:lnTo>
                <a:lnTo>
                  <a:pt x="60821" y="36200"/>
                </a:lnTo>
                <a:lnTo>
                  <a:pt x="68312" y="46796"/>
                </a:lnTo>
                <a:lnTo>
                  <a:pt x="70117" y="59433"/>
                </a:lnTo>
                <a:lnTo>
                  <a:pt x="70117" y="108907"/>
                </a:lnTo>
                <a:lnTo>
                  <a:pt x="45277" y="108907"/>
                </a:lnTo>
                <a:lnTo>
                  <a:pt x="45277" y="52900"/>
                </a:lnTo>
                <a:lnTo>
                  <a:pt x="40744" y="50435"/>
                </a:lnTo>
                <a:lnTo>
                  <a:pt x="27695" y="50435"/>
                </a:lnTo>
                <a:lnTo>
                  <a:pt x="24865" y="56844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2" name="object 20"/>
          <xdr:cNvSpPr>
            <a:spLocks/>
          </xdr:cNvSpPr>
        </xdr:nvSpPr>
        <xdr:spPr bwMode="auto">
          <a:xfrm>
            <a:off x="1844675" y="773113"/>
            <a:ext cx="71438" cy="76200"/>
          </a:xfrm>
          <a:custGeom>
            <a:avLst/>
            <a:gdLst>
              <a:gd name="T0" fmla="*/ 25852 w 70746"/>
              <a:gd name="T1" fmla="*/ 54222 h 76811"/>
              <a:gd name="T2" fmla="*/ 30565 w 70746"/>
              <a:gd name="T3" fmla="*/ 56609 h 76811"/>
              <a:gd name="T4" fmla="*/ 44105 w 70746"/>
              <a:gd name="T5" fmla="*/ 56609 h 76811"/>
              <a:gd name="T6" fmla="*/ 47075 w 70746"/>
              <a:gd name="T7" fmla="*/ 50449 h 76811"/>
              <a:gd name="T8" fmla="*/ 47075 w 70746"/>
              <a:gd name="T9" fmla="*/ 0 h 76811"/>
              <a:gd name="T10" fmla="*/ 72901 w 70746"/>
              <a:gd name="T11" fmla="*/ 0 h 76811"/>
              <a:gd name="T12" fmla="*/ 72901 w 70746"/>
              <a:gd name="T13" fmla="*/ 64893 h 76811"/>
              <a:gd name="T14" fmla="*/ 73091 w 70746"/>
              <a:gd name="T15" fmla="*/ 69406 h 76811"/>
              <a:gd name="T16" fmla="*/ 73556 w 70746"/>
              <a:gd name="T17" fmla="*/ 73203 h 76811"/>
              <a:gd name="T18" fmla="*/ 49990 w 70746"/>
              <a:gd name="T19" fmla="*/ 73203 h 76811"/>
              <a:gd name="T20" fmla="*/ 49662 w 70746"/>
              <a:gd name="T21" fmla="*/ 69955 h 76811"/>
              <a:gd name="T22" fmla="*/ 49336 w 70746"/>
              <a:gd name="T23" fmla="*/ 65873 h 76811"/>
              <a:gd name="T24" fmla="*/ 49336 w 70746"/>
              <a:gd name="T25" fmla="*/ 61027 h 76811"/>
              <a:gd name="T26" fmla="*/ 49036 w 70746"/>
              <a:gd name="T27" fmla="*/ 61027 h 76811"/>
              <a:gd name="T28" fmla="*/ 41258 w 70746"/>
              <a:gd name="T29" fmla="*/ 70311 h 76811"/>
              <a:gd name="T30" fmla="*/ 27232 w 70746"/>
              <a:gd name="T31" fmla="*/ 74346 h 76811"/>
              <a:gd name="T32" fmla="*/ 25036 w 70746"/>
              <a:gd name="T33" fmla="*/ 74396 h 76811"/>
              <a:gd name="T34" fmla="*/ 9671 w 70746"/>
              <a:gd name="T35" fmla="*/ 70459 h 76811"/>
              <a:gd name="T36" fmla="*/ 1881 w 70746"/>
              <a:gd name="T37" fmla="*/ 60189 h 76811"/>
              <a:gd name="T38" fmla="*/ 0 w 70746"/>
              <a:gd name="T39" fmla="*/ 47942 h 76811"/>
              <a:gd name="T40" fmla="*/ 0 w 70746"/>
              <a:gd name="T41" fmla="*/ 0 h 76811"/>
              <a:gd name="T42" fmla="*/ 25852 w 70746"/>
              <a:gd name="T43" fmla="*/ 0 h 76811"/>
              <a:gd name="T44" fmla="*/ 25852 w 70746"/>
              <a:gd name="T45" fmla="*/ 54222 h 76811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70746" h="76811">
                <a:moveTo>
                  <a:pt x="24865" y="55982"/>
                </a:moveTo>
                <a:lnTo>
                  <a:pt x="29398" y="58447"/>
                </a:lnTo>
                <a:lnTo>
                  <a:pt x="42421" y="58447"/>
                </a:lnTo>
                <a:lnTo>
                  <a:pt x="45277" y="52087"/>
                </a:lnTo>
                <a:lnTo>
                  <a:pt x="45277" y="0"/>
                </a:lnTo>
                <a:lnTo>
                  <a:pt x="70117" y="0"/>
                </a:lnTo>
                <a:lnTo>
                  <a:pt x="70117" y="67000"/>
                </a:lnTo>
                <a:lnTo>
                  <a:pt x="70300" y="71659"/>
                </a:lnTo>
                <a:lnTo>
                  <a:pt x="70746" y="75579"/>
                </a:lnTo>
                <a:lnTo>
                  <a:pt x="48081" y="75579"/>
                </a:lnTo>
                <a:lnTo>
                  <a:pt x="47766" y="72226"/>
                </a:lnTo>
                <a:lnTo>
                  <a:pt x="47452" y="68011"/>
                </a:lnTo>
                <a:lnTo>
                  <a:pt x="47452" y="63007"/>
                </a:lnTo>
                <a:lnTo>
                  <a:pt x="47164" y="63007"/>
                </a:lnTo>
                <a:lnTo>
                  <a:pt x="39682" y="72593"/>
                </a:lnTo>
                <a:lnTo>
                  <a:pt x="26192" y="76760"/>
                </a:lnTo>
                <a:lnTo>
                  <a:pt x="24079" y="76811"/>
                </a:lnTo>
                <a:lnTo>
                  <a:pt x="9301" y="72747"/>
                </a:lnTo>
                <a:lnTo>
                  <a:pt x="1809" y="62142"/>
                </a:lnTo>
                <a:lnTo>
                  <a:pt x="0" y="49498"/>
                </a:lnTo>
                <a:lnTo>
                  <a:pt x="0" y="0"/>
                </a:lnTo>
                <a:lnTo>
                  <a:pt x="24865" y="0"/>
                </a:lnTo>
                <a:lnTo>
                  <a:pt x="24865" y="55982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3" name="object 21"/>
          <xdr:cNvSpPr>
            <a:spLocks/>
          </xdr:cNvSpPr>
        </xdr:nvSpPr>
        <xdr:spPr bwMode="auto">
          <a:xfrm>
            <a:off x="1944688" y="739775"/>
            <a:ext cx="0" cy="107950"/>
          </a:xfrm>
          <a:custGeom>
            <a:avLst/>
            <a:gdLst>
              <a:gd name="T0" fmla="*/ 105129 h 108907"/>
              <a:gd name="T1" fmla="*/ 0 h 108907"/>
              <a:gd name="T2" fmla="*/ 0 60000 65536"/>
              <a:gd name="T3" fmla="*/ 0 60000 65536"/>
            </a:gdLst>
            <a:ahLst/>
            <a:cxnLst>
              <a:cxn ang="T2">
                <a:pos x="0" y="T0"/>
              </a:cxn>
              <a:cxn ang="T3">
                <a:pos x="0" y="T1"/>
              </a:cxn>
            </a:cxnLst>
            <a:rect l="0" t="0" r="r" b="b"/>
            <a:pathLst>
              <a:path h="108907">
                <a:moveTo>
                  <a:pt x="0" y="108907"/>
                </a:moveTo>
                <a:lnTo>
                  <a:pt x="0" y="0"/>
                </a:lnTo>
              </a:path>
            </a:pathLst>
          </a:custGeom>
          <a:noFill/>
          <a:ln w="26109">
            <a:solidFill>
              <a:srgbClr val="FEFFF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4" name="object 22"/>
          <xdr:cNvSpPr>
            <a:spLocks/>
          </xdr:cNvSpPr>
        </xdr:nvSpPr>
        <xdr:spPr bwMode="auto">
          <a:xfrm>
            <a:off x="1973263" y="771525"/>
            <a:ext cx="73025" cy="77788"/>
          </a:xfrm>
          <a:custGeom>
            <a:avLst/>
            <a:gdLst>
              <a:gd name="T0" fmla="*/ 46892 w 71794"/>
              <a:gd name="T1" fmla="*/ 61606 h 78019"/>
              <a:gd name="T2" fmla="*/ 55951 w 71794"/>
              <a:gd name="T3" fmla="*/ 61606 h 78019"/>
              <a:gd name="T4" fmla="*/ 65066 w 71794"/>
              <a:gd name="T5" fmla="*/ 58756 h 78019"/>
              <a:gd name="T6" fmla="*/ 71628 w 71794"/>
              <a:gd name="T7" fmla="*/ 55712 h 78019"/>
              <a:gd name="T8" fmla="*/ 72134 w 71794"/>
              <a:gd name="T9" fmla="*/ 72788 h 78019"/>
              <a:gd name="T10" fmla="*/ 71244 w 71794"/>
              <a:gd name="T11" fmla="*/ 73063 h 78019"/>
              <a:gd name="T12" fmla="*/ 57963 w 71794"/>
              <a:gd name="T13" fmla="*/ 76033 h 78019"/>
              <a:gd name="T14" fmla="*/ 44369 w 71794"/>
              <a:gd name="T15" fmla="*/ 77099 h 78019"/>
              <a:gd name="T16" fmla="*/ 34843 w 71794"/>
              <a:gd name="T17" fmla="*/ 76533 h 78019"/>
              <a:gd name="T18" fmla="*/ 19264 w 71794"/>
              <a:gd name="T19" fmla="*/ 72145 h 78019"/>
              <a:gd name="T20" fmla="*/ 8412 w 71794"/>
              <a:gd name="T21" fmla="*/ 63917 h 78019"/>
              <a:gd name="T22" fmla="*/ 2065 w 71794"/>
              <a:gd name="T23" fmla="*/ 52442 h 78019"/>
              <a:gd name="T24" fmla="*/ 0 w 71794"/>
              <a:gd name="T25" fmla="*/ 38318 h 78019"/>
              <a:gd name="T26" fmla="*/ 76 w 71794"/>
              <a:gd name="T27" fmla="*/ 35712 h 78019"/>
              <a:gd name="T28" fmla="*/ 3244 w 71794"/>
              <a:gd name="T29" fmla="*/ 22108 h 78019"/>
              <a:gd name="T30" fmla="*/ 10896 w 71794"/>
              <a:gd name="T31" fmla="*/ 10724 h 78019"/>
              <a:gd name="T32" fmla="*/ 22829 w 71794"/>
              <a:gd name="T33" fmla="*/ 2904 h 78019"/>
              <a:gd name="T34" fmla="*/ 38844 w 71794"/>
              <a:gd name="T35" fmla="*/ 0 h 78019"/>
              <a:gd name="T36" fmla="*/ 38844 w 71794"/>
              <a:gd name="T37" fmla="*/ 13813 h 78019"/>
              <a:gd name="T38" fmla="*/ 25240 w 71794"/>
              <a:gd name="T39" fmla="*/ 13813 h 78019"/>
              <a:gd name="T40" fmla="*/ 25240 w 71794"/>
              <a:gd name="T41" fmla="*/ 32106 h 78019"/>
              <a:gd name="T42" fmla="*/ 52614 w 71794"/>
              <a:gd name="T43" fmla="*/ 32106 h 78019"/>
              <a:gd name="T44" fmla="*/ 52614 w 71794"/>
              <a:gd name="T45" fmla="*/ 22655 h 78019"/>
              <a:gd name="T46" fmla="*/ 49781 w 71794"/>
              <a:gd name="T47" fmla="*/ 13813 h 78019"/>
              <a:gd name="T48" fmla="*/ 39995 w 71794"/>
              <a:gd name="T49" fmla="*/ 3 h 78019"/>
              <a:gd name="T50" fmla="*/ 49680 w 71794"/>
              <a:gd name="T51" fmla="*/ 878 h 78019"/>
              <a:gd name="T52" fmla="*/ 61913 w 71794"/>
              <a:gd name="T53" fmla="*/ 5540 h 78019"/>
              <a:gd name="T54" fmla="*/ 72398 w 71794"/>
              <a:gd name="T55" fmla="*/ 17189 h 78019"/>
              <a:gd name="T56" fmla="*/ 76846 w 71794"/>
              <a:gd name="T57" fmla="*/ 39024 h 78019"/>
              <a:gd name="T58" fmla="*/ 76846 w 71794"/>
              <a:gd name="T59" fmla="*/ 44482 h 78019"/>
              <a:gd name="T60" fmla="*/ 25213 w 71794"/>
              <a:gd name="T61" fmla="*/ 44482 h 78019"/>
              <a:gd name="T62" fmla="*/ 25259 w 71794"/>
              <a:gd name="T63" fmla="*/ 45736 h 78019"/>
              <a:gd name="T64" fmla="*/ 30951 w 71794"/>
              <a:gd name="T65" fmla="*/ 56827 h 78019"/>
              <a:gd name="T66" fmla="*/ 46892 w 71794"/>
              <a:gd name="T67" fmla="*/ 61606 h 78019"/>
              <a:gd name="T68" fmla="*/ 38844 w 71794"/>
              <a:gd name="T69" fmla="*/ 13813 h 78019"/>
              <a:gd name="T70" fmla="*/ 38844 w 71794"/>
              <a:gd name="T71" fmla="*/ 0 h 78019"/>
              <a:gd name="T72" fmla="*/ 39995 w 71794"/>
              <a:gd name="T73" fmla="*/ 3 h 78019"/>
              <a:gd name="T74" fmla="*/ 49781 w 71794"/>
              <a:gd name="T75" fmla="*/ 13813 h 78019"/>
              <a:gd name="T76" fmla="*/ 38844 w 71794"/>
              <a:gd name="T77" fmla="*/ 13813 h 78019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71794" h="78019">
                <a:moveTo>
                  <a:pt x="43810" y="62341"/>
                </a:moveTo>
                <a:lnTo>
                  <a:pt x="52273" y="62341"/>
                </a:lnTo>
                <a:lnTo>
                  <a:pt x="60789" y="59457"/>
                </a:lnTo>
                <a:lnTo>
                  <a:pt x="66920" y="56376"/>
                </a:lnTo>
                <a:lnTo>
                  <a:pt x="67392" y="73656"/>
                </a:lnTo>
                <a:lnTo>
                  <a:pt x="66560" y="73935"/>
                </a:lnTo>
                <a:lnTo>
                  <a:pt x="54152" y="76940"/>
                </a:lnTo>
                <a:lnTo>
                  <a:pt x="41452" y="78019"/>
                </a:lnTo>
                <a:lnTo>
                  <a:pt x="32553" y="77446"/>
                </a:lnTo>
                <a:lnTo>
                  <a:pt x="17997" y="73006"/>
                </a:lnTo>
                <a:lnTo>
                  <a:pt x="7859" y="64680"/>
                </a:lnTo>
                <a:lnTo>
                  <a:pt x="1929" y="53068"/>
                </a:lnTo>
                <a:lnTo>
                  <a:pt x="0" y="38775"/>
                </a:lnTo>
                <a:lnTo>
                  <a:pt x="72" y="36138"/>
                </a:lnTo>
                <a:lnTo>
                  <a:pt x="3030" y="22372"/>
                </a:lnTo>
                <a:lnTo>
                  <a:pt x="10178" y="10852"/>
                </a:lnTo>
                <a:lnTo>
                  <a:pt x="21328" y="2940"/>
                </a:lnTo>
                <a:lnTo>
                  <a:pt x="36290" y="0"/>
                </a:lnTo>
                <a:lnTo>
                  <a:pt x="36290" y="13977"/>
                </a:lnTo>
                <a:lnTo>
                  <a:pt x="23582" y="13977"/>
                </a:lnTo>
                <a:lnTo>
                  <a:pt x="23582" y="32489"/>
                </a:lnTo>
                <a:lnTo>
                  <a:pt x="49155" y="32489"/>
                </a:lnTo>
                <a:lnTo>
                  <a:pt x="49155" y="22925"/>
                </a:lnTo>
                <a:lnTo>
                  <a:pt x="46509" y="13977"/>
                </a:lnTo>
                <a:lnTo>
                  <a:pt x="37365" y="3"/>
                </a:lnTo>
                <a:lnTo>
                  <a:pt x="46415" y="890"/>
                </a:lnTo>
                <a:lnTo>
                  <a:pt x="57842" y="5607"/>
                </a:lnTo>
                <a:lnTo>
                  <a:pt x="67638" y="17393"/>
                </a:lnTo>
                <a:lnTo>
                  <a:pt x="71794" y="39490"/>
                </a:lnTo>
                <a:lnTo>
                  <a:pt x="71794" y="45012"/>
                </a:lnTo>
                <a:lnTo>
                  <a:pt x="23555" y="45012"/>
                </a:lnTo>
                <a:lnTo>
                  <a:pt x="23597" y="46282"/>
                </a:lnTo>
                <a:lnTo>
                  <a:pt x="28916" y="57505"/>
                </a:lnTo>
                <a:lnTo>
                  <a:pt x="43810" y="62341"/>
                </a:lnTo>
                <a:close/>
              </a:path>
              <a:path w="71794" h="78019">
                <a:moveTo>
                  <a:pt x="36290" y="13977"/>
                </a:moveTo>
                <a:lnTo>
                  <a:pt x="36290" y="0"/>
                </a:lnTo>
                <a:lnTo>
                  <a:pt x="37365" y="3"/>
                </a:lnTo>
                <a:lnTo>
                  <a:pt x="46509" y="13977"/>
                </a:lnTo>
                <a:lnTo>
                  <a:pt x="36290" y="13977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5" name="object 23"/>
          <xdr:cNvSpPr>
            <a:spLocks/>
          </xdr:cNvSpPr>
        </xdr:nvSpPr>
        <xdr:spPr bwMode="auto">
          <a:xfrm>
            <a:off x="1046163" y="874713"/>
            <a:ext cx="76200" cy="79375"/>
          </a:xfrm>
          <a:custGeom>
            <a:avLst/>
            <a:gdLst>
              <a:gd name="T0" fmla="*/ 10169 w 76536"/>
              <a:gd name="T1" fmla="*/ 11108 h 78857"/>
              <a:gd name="T2" fmla="*/ 10169 w 76536"/>
              <a:gd name="T3" fmla="*/ 80949 h 78857"/>
              <a:gd name="T4" fmla="*/ 0 w 76536"/>
              <a:gd name="T5" fmla="*/ 80949 h 78857"/>
              <a:gd name="T6" fmla="*/ 0 w 76536"/>
              <a:gd name="T7" fmla="*/ 0 h 78857"/>
              <a:gd name="T8" fmla="*/ 16426 w 76536"/>
              <a:gd name="T9" fmla="*/ 0 h 78857"/>
              <a:gd name="T10" fmla="*/ 37485 w 76536"/>
              <a:gd name="T11" fmla="*/ 64375 h 78857"/>
              <a:gd name="T12" fmla="*/ 37691 w 76536"/>
              <a:gd name="T13" fmla="*/ 64375 h 78857"/>
              <a:gd name="T14" fmla="*/ 59290 w 76536"/>
              <a:gd name="T15" fmla="*/ 0 h 78857"/>
              <a:gd name="T16" fmla="*/ 75200 w 76536"/>
              <a:gd name="T17" fmla="*/ 0 h 78857"/>
              <a:gd name="T18" fmla="*/ 75200 w 76536"/>
              <a:gd name="T19" fmla="*/ 80949 h 78857"/>
              <a:gd name="T20" fmla="*/ 65058 w 76536"/>
              <a:gd name="T21" fmla="*/ 80949 h 78857"/>
              <a:gd name="T22" fmla="*/ 65058 w 76536"/>
              <a:gd name="T23" fmla="*/ 11108 h 78857"/>
              <a:gd name="T24" fmla="*/ 64800 w 76536"/>
              <a:gd name="T25" fmla="*/ 11108 h 78857"/>
              <a:gd name="T26" fmla="*/ 40986 w 76536"/>
              <a:gd name="T27" fmla="*/ 80949 h 78857"/>
              <a:gd name="T28" fmla="*/ 33262 w 76536"/>
              <a:gd name="T29" fmla="*/ 80949 h 78857"/>
              <a:gd name="T30" fmla="*/ 10426 w 76536"/>
              <a:gd name="T31" fmla="*/ 11108 h 78857"/>
              <a:gd name="T32" fmla="*/ 10169 w 76536"/>
              <a:gd name="T33" fmla="*/ 11108 h 78857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76536" h="78857">
                <a:moveTo>
                  <a:pt x="10349" y="10821"/>
                </a:moveTo>
                <a:lnTo>
                  <a:pt x="10349" y="78857"/>
                </a:lnTo>
                <a:lnTo>
                  <a:pt x="0" y="78857"/>
                </a:lnTo>
                <a:lnTo>
                  <a:pt x="0" y="0"/>
                </a:lnTo>
                <a:lnTo>
                  <a:pt x="16717" y="0"/>
                </a:lnTo>
                <a:lnTo>
                  <a:pt x="38150" y="62711"/>
                </a:lnTo>
                <a:lnTo>
                  <a:pt x="38360" y="62711"/>
                </a:lnTo>
                <a:lnTo>
                  <a:pt x="60343" y="0"/>
                </a:lnTo>
                <a:lnTo>
                  <a:pt x="76536" y="0"/>
                </a:lnTo>
                <a:lnTo>
                  <a:pt x="76536" y="78857"/>
                </a:lnTo>
                <a:lnTo>
                  <a:pt x="66213" y="78857"/>
                </a:lnTo>
                <a:lnTo>
                  <a:pt x="66213" y="10821"/>
                </a:lnTo>
                <a:lnTo>
                  <a:pt x="65951" y="10821"/>
                </a:lnTo>
                <a:lnTo>
                  <a:pt x="41714" y="78857"/>
                </a:lnTo>
                <a:lnTo>
                  <a:pt x="33853" y="78857"/>
                </a:lnTo>
                <a:lnTo>
                  <a:pt x="10611" y="10821"/>
                </a:lnTo>
                <a:lnTo>
                  <a:pt x="10349" y="10821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6" name="object 24"/>
          <xdr:cNvSpPr>
            <a:spLocks/>
          </xdr:cNvSpPr>
        </xdr:nvSpPr>
        <xdr:spPr bwMode="auto">
          <a:xfrm>
            <a:off x="1138238" y="895350"/>
            <a:ext cx="44450" cy="58738"/>
          </a:xfrm>
          <a:custGeom>
            <a:avLst/>
            <a:gdLst>
              <a:gd name="T0" fmla="*/ 40399 w 45722"/>
              <a:gd name="T1" fmla="*/ 50924 h 59334"/>
              <a:gd name="T2" fmla="*/ 40633 w 45722"/>
              <a:gd name="T3" fmla="*/ 54192 h 59334"/>
              <a:gd name="T4" fmla="*/ 40842 w 45722"/>
              <a:gd name="T5" fmla="*/ 56134 h 59334"/>
              <a:gd name="T6" fmla="*/ 32511 w 45722"/>
              <a:gd name="T7" fmla="*/ 56134 h 59334"/>
              <a:gd name="T8" fmla="*/ 31972 w 45722"/>
              <a:gd name="T9" fmla="*/ 48795 h 59334"/>
              <a:gd name="T10" fmla="*/ 31784 w 45722"/>
              <a:gd name="T11" fmla="*/ 48795 h 59334"/>
              <a:gd name="T12" fmla="*/ 29257 w 45722"/>
              <a:gd name="T13" fmla="*/ 53009 h 59334"/>
              <a:gd name="T14" fmla="*/ 24646 w 45722"/>
              <a:gd name="T15" fmla="*/ 56986 h 59334"/>
              <a:gd name="T16" fmla="*/ 16127 w 45722"/>
              <a:gd name="T17" fmla="*/ 56986 h 59334"/>
              <a:gd name="T18" fmla="*/ 18654 w 45722"/>
              <a:gd name="T19" fmla="*/ 50097 h 59334"/>
              <a:gd name="T20" fmla="*/ 26636 w 45722"/>
              <a:gd name="T21" fmla="*/ 50097 h 59334"/>
              <a:gd name="T22" fmla="*/ 31644 w 45722"/>
              <a:gd name="T23" fmla="*/ 43680 h 59334"/>
              <a:gd name="T24" fmla="*/ 33821 w 45722"/>
              <a:gd name="T25" fmla="*/ 3457 h 59334"/>
              <a:gd name="T26" fmla="*/ 35577 w 45722"/>
              <a:gd name="T27" fmla="*/ 5209 h 59334"/>
              <a:gd name="T28" fmla="*/ 37988 w 45722"/>
              <a:gd name="T29" fmla="*/ 7599 h 59334"/>
              <a:gd name="T30" fmla="*/ 40399 w 45722"/>
              <a:gd name="T31" fmla="*/ 10914 h 59334"/>
              <a:gd name="T32" fmla="*/ 40399 w 45722"/>
              <a:gd name="T33" fmla="*/ 50924 h 59334"/>
              <a:gd name="T34" fmla="*/ 9244 w 45722"/>
              <a:gd name="T35" fmla="*/ 46309 h 59334"/>
              <a:gd name="T36" fmla="*/ 12335 w 45722"/>
              <a:gd name="T37" fmla="*/ 50097 h 59334"/>
              <a:gd name="T38" fmla="*/ 18654 w 45722"/>
              <a:gd name="T39" fmla="*/ 50097 h 59334"/>
              <a:gd name="T40" fmla="*/ 16127 w 45722"/>
              <a:gd name="T41" fmla="*/ 56986 h 59334"/>
              <a:gd name="T42" fmla="*/ 6952 w 45722"/>
              <a:gd name="T43" fmla="*/ 56986 h 59334"/>
              <a:gd name="T44" fmla="*/ 0 w 45722"/>
              <a:gd name="T45" fmla="*/ 51754 h 59334"/>
              <a:gd name="T46" fmla="*/ 0 w 45722"/>
              <a:gd name="T47" fmla="*/ 41076 h 59334"/>
              <a:gd name="T48" fmla="*/ 1805 w 45722"/>
              <a:gd name="T49" fmla="*/ 32747 h 59334"/>
              <a:gd name="T50" fmla="*/ 10084 w 45722"/>
              <a:gd name="T51" fmla="*/ 25165 h 59334"/>
              <a:gd name="T52" fmla="*/ 26308 w 45722"/>
              <a:gd name="T53" fmla="*/ 22325 h 59334"/>
              <a:gd name="T54" fmla="*/ 31644 w 45722"/>
              <a:gd name="T55" fmla="*/ 22325 h 59334"/>
              <a:gd name="T56" fmla="*/ 31644 w 45722"/>
              <a:gd name="T57" fmla="*/ 15578 h 59334"/>
              <a:gd name="T58" fmla="*/ 29561 w 45722"/>
              <a:gd name="T59" fmla="*/ 10844 h 59334"/>
              <a:gd name="T60" fmla="*/ 27735 w 45722"/>
              <a:gd name="T61" fmla="*/ 8356 h 59334"/>
              <a:gd name="T62" fmla="*/ 24107 w 45722"/>
              <a:gd name="T63" fmla="*/ 7363 h 59334"/>
              <a:gd name="T64" fmla="*/ 14605 w 45722"/>
              <a:gd name="T65" fmla="*/ 7363 h 59334"/>
              <a:gd name="T66" fmla="*/ 9128 w 45722"/>
              <a:gd name="T67" fmla="*/ 9634 h 59334"/>
              <a:gd name="T68" fmla="*/ 5945 w 45722"/>
              <a:gd name="T69" fmla="*/ 13091 h 59334"/>
              <a:gd name="T70" fmla="*/ 4938 w 45722"/>
              <a:gd name="T71" fmla="*/ 4544 h 59334"/>
              <a:gd name="T72" fmla="*/ 9572 w 45722"/>
              <a:gd name="T73" fmla="*/ 1632 h 59334"/>
              <a:gd name="T74" fmla="*/ 15260 w 45722"/>
              <a:gd name="T75" fmla="*/ 0 h 59334"/>
              <a:gd name="T76" fmla="*/ 28906 w 45722"/>
              <a:gd name="T77" fmla="*/ 0 h 59334"/>
              <a:gd name="T78" fmla="*/ 33821 w 45722"/>
              <a:gd name="T79" fmla="*/ 3457 h 59334"/>
              <a:gd name="T80" fmla="*/ 31644 w 45722"/>
              <a:gd name="T81" fmla="*/ 43680 h 59334"/>
              <a:gd name="T82" fmla="*/ 31644 w 45722"/>
              <a:gd name="T83" fmla="*/ 29024 h 59334"/>
              <a:gd name="T84" fmla="*/ 27735 w 45722"/>
              <a:gd name="T85" fmla="*/ 28814 h 59334"/>
              <a:gd name="T86" fmla="*/ 14394 w 45722"/>
              <a:gd name="T87" fmla="*/ 28814 h 59334"/>
              <a:gd name="T88" fmla="*/ 9244 w 45722"/>
              <a:gd name="T89" fmla="*/ 33950 h 59334"/>
              <a:gd name="T90" fmla="*/ 9244 w 45722"/>
              <a:gd name="T91" fmla="*/ 46309 h 59334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45722" h="59334">
                <a:moveTo>
                  <a:pt x="45225" y="53023"/>
                </a:moveTo>
                <a:lnTo>
                  <a:pt x="45487" y="56425"/>
                </a:lnTo>
                <a:lnTo>
                  <a:pt x="45722" y="58447"/>
                </a:lnTo>
                <a:lnTo>
                  <a:pt x="36394" y="58447"/>
                </a:lnTo>
                <a:lnTo>
                  <a:pt x="35792" y="50805"/>
                </a:lnTo>
                <a:lnTo>
                  <a:pt x="35582" y="50805"/>
                </a:lnTo>
                <a:lnTo>
                  <a:pt x="32752" y="55193"/>
                </a:lnTo>
                <a:lnTo>
                  <a:pt x="27590" y="59334"/>
                </a:lnTo>
                <a:lnTo>
                  <a:pt x="18053" y="59334"/>
                </a:lnTo>
                <a:lnTo>
                  <a:pt x="20883" y="52161"/>
                </a:lnTo>
                <a:lnTo>
                  <a:pt x="29818" y="52161"/>
                </a:lnTo>
                <a:lnTo>
                  <a:pt x="35425" y="45480"/>
                </a:lnTo>
                <a:lnTo>
                  <a:pt x="37862" y="3599"/>
                </a:lnTo>
                <a:lnTo>
                  <a:pt x="39827" y="5423"/>
                </a:lnTo>
                <a:lnTo>
                  <a:pt x="42526" y="7912"/>
                </a:lnTo>
                <a:lnTo>
                  <a:pt x="45225" y="11364"/>
                </a:lnTo>
                <a:lnTo>
                  <a:pt x="45225" y="53023"/>
                </a:lnTo>
                <a:close/>
              </a:path>
              <a:path w="45722" h="59334">
                <a:moveTo>
                  <a:pt x="10349" y="48217"/>
                </a:moveTo>
                <a:lnTo>
                  <a:pt x="13808" y="52161"/>
                </a:lnTo>
                <a:lnTo>
                  <a:pt x="20883" y="52161"/>
                </a:lnTo>
                <a:lnTo>
                  <a:pt x="18053" y="59334"/>
                </a:lnTo>
                <a:lnTo>
                  <a:pt x="7782" y="59334"/>
                </a:lnTo>
                <a:lnTo>
                  <a:pt x="0" y="53886"/>
                </a:lnTo>
                <a:lnTo>
                  <a:pt x="0" y="42769"/>
                </a:lnTo>
                <a:lnTo>
                  <a:pt x="2021" y="34096"/>
                </a:lnTo>
                <a:lnTo>
                  <a:pt x="11289" y="26202"/>
                </a:lnTo>
                <a:lnTo>
                  <a:pt x="29451" y="23245"/>
                </a:lnTo>
                <a:lnTo>
                  <a:pt x="35425" y="23245"/>
                </a:lnTo>
                <a:lnTo>
                  <a:pt x="35425" y="16220"/>
                </a:lnTo>
                <a:lnTo>
                  <a:pt x="33093" y="11290"/>
                </a:lnTo>
                <a:lnTo>
                  <a:pt x="31049" y="8701"/>
                </a:lnTo>
                <a:lnTo>
                  <a:pt x="26988" y="7666"/>
                </a:lnTo>
                <a:lnTo>
                  <a:pt x="16350" y="7666"/>
                </a:lnTo>
                <a:lnTo>
                  <a:pt x="10218" y="10032"/>
                </a:lnTo>
                <a:lnTo>
                  <a:pt x="6655" y="13631"/>
                </a:lnTo>
                <a:lnTo>
                  <a:pt x="5528" y="4732"/>
                </a:lnTo>
                <a:lnTo>
                  <a:pt x="10716" y="1700"/>
                </a:lnTo>
                <a:lnTo>
                  <a:pt x="17083" y="0"/>
                </a:lnTo>
                <a:lnTo>
                  <a:pt x="32359" y="0"/>
                </a:lnTo>
                <a:lnTo>
                  <a:pt x="37862" y="3599"/>
                </a:lnTo>
                <a:lnTo>
                  <a:pt x="35425" y="45480"/>
                </a:lnTo>
                <a:lnTo>
                  <a:pt x="35425" y="30221"/>
                </a:lnTo>
                <a:lnTo>
                  <a:pt x="31049" y="30000"/>
                </a:lnTo>
                <a:lnTo>
                  <a:pt x="16114" y="30000"/>
                </a:lnTo>
                <a:lnTo>
                  <a:pt x="10349" y="35349"/>
                </a:lnTo>
                <a:lnTo>
                  <a:pt x="10349" y="48217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7" name="object 25"/>
          <xdr:cNvSpPr>
            <a:spLocks/>
          </xdr:cNvSpPr>
        </xdr:nvSpPr>
        <xdr:spPr bwMode="auto">
          <a:xfrm>
            <a:off x="1195388" y="895350"/>
            <a:ext cx="38100" cy="82550"/>
          </a:xfrm>
          <a:custGeom>
            <a:avLst/>
            <a:gdLst>
              <a:gd name="T0" fmla="*/ 35094 w 37940"/>
              <a:gd name="T1" fmla="*/ 3427 h 83566"/>
              <a:gd name="T2" fmla="*/ 38584 w 37940"/>
              <a:gd name="T3" fmla="*/ 8733 h 83566"/>
              <a:gd name="T4" fmla="*/ 38314 w 37940"/>
              <a:gd name="T5" fmla="*/ 27476 h 83566"/>
              <a:gd name="T6" fmla="*/ 34835 w 37940"/>
              <a:gd name="T7" fmla="*/ 12408 h 83566"/>
              <a:gd name="T8" fmla="*/ 29419 w 37940"/>
              <a:gd name="T9" fmla="*/ 0 h 83566"/>
              <a:gd name="T10" fmla="*/ 35094 w 37940"/>
              <a:gd name="T11" fmla="*/ 3427 h 83566"/>
              <a:gd name="T12" fmla="*/ 3004 w 37940"/>
              <a:gd name="T13" fmla="*/ 44481 h 83566"/>
              <a:gd name="T14" fmla="*/ 0 w 37940"/>
              <a:gd name="T15" fmla="*/ 28237 h 83566"/>
              <a:gd name="T16" fmla="*/ 2612 w 37940"/>
              <a:gd name="T17" fmla="*/ 12993 h 83566"/>
              <a:gd name="T18" fmla="*/ 10584 w 37940"/>
              <a:gd name="T19" fmla="*/ 3228 h 83566"/>
              <a:gd name="T20" fmla="*/ 23077 w 37940"/>
              <a:gd name="T21" fmla="*/ 0 h 83566"/>
              <a:gd name="T22" fmla="*/ 29419 w 37940"/>
              <a:gd name="T23" fmla="*/ 0 h 83566"/>
              <a:gd name="T24" fmla="*/ 34835 w 37940"/>
              <a:gd name="T25" fmla="*/ 12408 h 83566"/>
              <a:gd name="T26" fmla="*/ 24435 w 37940"/>
              <a:gd name="T27" fmla="*/ 7300 h 83566"/>
              <a:gd name="T28" fmla="*/ 23922 w 37940"/>
              <a:gd name="T29" fmla="*/ 7307 h 83566"/>
              <a:gd name="T30" fmla="*/ 13807 w 37940"/>
              <a:gd name="T31" fmla="*/ 12796 h 83566"/>
              <a:gd name="T32" fmla="*/ 10578 w 37940"/>
              <a:gd name="T33" fmla="*/ 28237 h 83566"/>
              <a:gd name="T34" fmla="*/ 10582 w 37940"/>
              <a:gd name="T35" fmla="*/ 29014 h 83566"/>
              <a:gd name="T36" fmla="*/ 14059 w 37940"/>
              <a:gd name="T37" fmla="*/ 44093 h 83566"/>
              <a:gd name="T38" fmla="*/ 24435 w 37940"/>
              <a:gd name="T39" fmla="*/ 49200 h 83566"/>
              <a:gd name="T40" fmla="*/ 24986 w 37940"/>
              <a:gd name="T41" fmla="*/ 49193 h 83566"/>
              <a:gd name="T42" fmla="*/ 35095 w 37940"/>
              <a:gd name="T43" fmla="*/ 43689 h 83566"/>
              <a:gd name="T44" fmla="*/ 38318 w 37940"/>
              <a:gd name="T45" fmla="*/ 28237 h 83566"/>
              <a:gd name="T46" fmla="*/ 38314 w 37940"/>
              <a:gd name="T47" fmla="*/ 27476 h 83566"/>
              <a:gd name="T48" fmla="*/ 38584 w 37940"/>
              <a:gd name="T49" fmla="*/ 8733 h 83566"/>
              <a:gd name="T50" fmla="*/ 38824 w 37940"/>
              <a:gd name="T51" fmla="*/ 8733 h 83566"/>
              <a:gd name="T52" fmla="*/ 39198 w 37940"/>
              <a:gd name="T53" fmla="*/ 822 h 83566"/>
              <a:gd name="T54" fmla="*/ 49323 w 37940"/>
              <a:gd name="T55" fmla="*/ 822 h 83566"/>
              <a:gd name="T56" fmla="*/ 49243 w 37940"/>
              <a:gd name="T57" fmla="*/ 4036 h 83566"/>
              <a:gd name="T58" fmla="*/ 48843 w 37940"/>
              <a:gd name="T59" fmla="*/ 7488 h 83566"/>
              <a:gd name="T60" fmla="*/ 48843 w 37940"/>
              <a:gd name="T61" fmla="*/ 58121 h 83566"/>
              <a:gd name="T62" fmla="*/ 46143 w 37940"/>
              <a:gd name="T63" fmla="*/ 68573 h 83566"/>
              <a:gd name="T64" fmla="*/ 35994 w 37940"/>
              <a:gd name="T65" fmla="*/ 76943 h 83566"/>
              <a:gd name="T66" fmla="*/ 21716 w 37940"/>
              <a:gd name="T67" fmla="*/ 79576 h 83566"/>
              <a:gd name="T68" fmla="*/ 16388 w 37940"/>
              <a:gd name="T69" fmla="*/ 79576 h 83566"/>
              <a:gd name="T70" fmla="*/ 7808 w 37940"/>
              <a:gd name="T71" fmla="*/ 77838 h 83566"/>
              <a:gd name="T72" fmla="*/ 3170 w 37940"/>
              <a:gd name="T73" fmla="*/ 76242 h 83566"/>
              <a:gd name="T74" fmla="*/ 3703 w 37940"/>
              <a:gd name="T75" fmla="*/ 67087 h 83566"/>
              <a:gd name="T76" fmla="*/ 8180 w 37940"/>
              <a:gd name="T77" fmla="*/ 69646 h 83566"/>
              <a:gd name="T78" fmla="*/ 15401 w 37940"/>
              <a:gd name="T79" fmla="*/ 71784 h 83566"/>
              <a:gd name="T80" fmla="*/ 33868 w 37940"/>
              <a:gd name="T81" fmla="*/ 71784 h 83566"/>
              <a:gd name="T82" fmla="*/ 38824 w 37940"/>
              <a:gd name="T83" fmla="*/ 65257 h 83566"/>
              <a:gd name="T84" fmla="*/ 38824 w 37940"/>
              <a:gd name="T85" fmla="*/ 47229 h 83566"/>
              <a:gd name="T86" fmla="*/ 38584 w 37940"/>
              <a:gd name="T87" fmla="*/ 47229 h 83566"/>
              <a:gd name="T88" fmla="*/ 34481 w 37940"/>
              <a:gd name="T89" fmla="*/ 53473 h 83566"/>
              <a:gd name="T90" fmla="*/ 28911 w 37940"/>
              <a:gd name="T91" fmla="*/ 56477 h 83566"/>
              <a:gd name="T92" fmla="*/ 21956 w 37940"/>
              <a:gd name="T93" fmla="*/ 56477 h 83566"/>
              <a:gd name="T94" fmla="*/ 11227 w 37940"/>
              <a:gd name="T95" fmla="*/ 53838 h 83566"/>
              <a:gd name="T96" fmla="*/ 3004 w 37940"/>
              <a:gd name="T97" fmla="*/ 44481 h 8356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0" t="0" r="r" b="b"/>
            <a:pathLst>
              <a:path w="37940" h="83566">
                <a:moveTo>
                  <a:pt x="34508" y="3599"/>
                </a:moveTo>
                <a:lnTo>
                  <a:pt x="37940" y="9170"/>
                </a:lnTo>
                <a:lnTo>
                  <a:pt x="37674" y="28854"/>
                </a:lnTo>
                <a:lnTo>
                  <a:pt x="34254" y="13030"/>
                </a:lnTo>
                <a:lnTo>
                  <a:pt x="28927" y="0"/>
                </a:lnTo>
                <a:lnTo>
                  <a:pt x="34508" y="3599"/>
                </a:lnTo>
                <a:close/>
              </a:path>
              <a:path w="37940" h="83566">
                <a:moveTo>
                  <a:pt x="2953" y="46711"/>
                </a:moveTo>
                <a:lnTo>
                  <a:pt x="0" y="29654"/>
                </a:lnTo>
                <a:lnTo>
                  <a:pt x="2568" y="13645"/>
                </a:lnTo>
                <a:lnTo>
                  <a:pt x="10408" y="3390"/>
                </a:lnTo>
                <a:lnTo>
                  <a:pt x="22691" y="0"/>
                </a:lnTo>
                <a:lnTo>
                  <a:pt x="28927" y="0"/>
                </a:lnTo>
                <a:lnTo>
                  <a:pt x="34254" y="13030"/>
                </a:lnTo>
                <a:lnTo>
                  <a:pt x="24027" y="7666"/>
                </a:lnTo>
                <a:lnTo>
                  <a:pt x="23523" y="7673"/>
                </a:lnTo>
                <a:lnTo>
                  <a:pt x="13577" y="13436"/>
                </a:lnTo>
                <a:lnTo>
                  <a:pt x="10402" y="29654"/>
                </a:lnTo>
                <a:lnTo>
                  <a:pt x="10406" y="30468"/>
                </a:lnTo>
                <a:lnTo>
                  <a:pt x="13824" y="46304"/>
                </a:lnTo>
                <a:lnTo>
                  <a:pt x="24027" y="51668"/>
                </a:lnTo>
                <a:lnTo>
                  <a:pt x="24569" y="51659"/>
                </a:lnTo>
                <a:lnTo>
                  <a:pt x="34509" y="45880"/>
                </a:lnTo>
                <a:lnTo>
                  <a:pt x="37678" y="29654"/>
                </a:lnTo>
                <a:lnTo>
                  <a:pt x="37674" y="28854"/>
                </a:lnTo>
                <a:lnTo>
                  <a:pt x="37940" y="9170"/>
                </a:lnTo>
                <a:lnTo>
                  <a:pt x="38176" y="9170"/>
                </a:lnTo>
                <a:lnTo>
                  <a:pt x="38543" y="862"/>
                </a:lnTo>
                <a:lnTo>
                  <a:pt x="48500" y="862"/>
                </a:lnTo>
                <a:lnTo>
                  <a:pt x="48421" y="4239"/>
                </a:lnTo>
                <a:lnTo>
                  <a:pt x="48028" y="7863"/>
                </a:lnTo>
                <a:lnTo>
                  <a:pt x="48028" y="61035"/>
                </a:lnTo>
                <a:lnTo>
                  <a:pt x="45373" y="72012"/>
                </a:lnTo>
                <a:lnTo>
                  <a:pt x="35393" y="80801"/>
                </a:lnTo>
                <a:lnTo>
                  <a:pt x="21354" y="83566"/>
                </a:lnTo>
                <a:lnTo>
                  <a:pt x="16114" y="83566"/>
                </a:lnTo>
                <a:lnTo>
                  <a:pt x="7677" y="81742"/>
                </a:lnTo>
                <a:lnTo>
                  <a:pt x="3118" y="80065"/>
                </a:lnTo>
                <a:lnTo>
                  <a:pt x="3642" y="70452"/>
                </a:lnTo>
                <a:lnTo>
                  <a:pt x="8044" y="73138"/>
                </a:lnTo>
                <a:lnTo>
                  <a:pt x="15144" y="75382"/>
                </a:lnTo>
                <a:lnTo>
                  <a:pt x="33303" y="75382"/>
                </a:lnTo>
                <a:lnTo>
                  <a:pt x="38176" y="68529"/>
                </a:lnTo>
                <a:lnTo>
                  <a:pt x="38176" y="49597"/>
                </a:lnTo>
                <a:lnTo>
                  <a:pt x="37940" y="49597"/>
                </a:lnTo>
                <a:lnTo>
                  <a:pt x="33905" y="56154"/>
                </a:lnTo>
                <a:lnTo>
                  <a:pt x="28429" y="59309"/>
                </a:lnTo>
                <a:lnTo>
                  <a:pt x="21590" y="59309"/>
                </a:lnTo>
                <a:lnTo>
                  <a:pt x="11039" y="56538"/>
                </a:lnTo>
                <a:lnTo>
                  <a:pt x="2953" y="46711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8" name="object 26"/>
          <xdr:cNvSpPr>
            <a:spLocks/>
          </xdr:cNvSpPr>
        </xdr:nvSpPr>
        <xdr:spPr bwMode="auto">
          <a:xfrm>
            <a:off x="1254125" y="868363"/>
            <a:ext cx="49213" cy="85725"/>
          </a:xfrm>
          <a:custGeom>
            <a:avLst/>
            <a:gdLst>
              <a:gd name="T0" fmla="*/ 50806 w 48526"/>
              <a:gd name="T1" fmla="*/ 77790 h 85686"/>
              <a:gd name="T2" fmla="*/ 51166 w 48526"/>
              <a:gd name="T3" fmla="*/ 81471 h 85686"/>
              <a:gd name="T4" fmla="*/ 51334 w 48526"/>
              <a:gd name="T5" fmla="*/ 84979 h 85686"/>
              <a:gd name="T6" fmla="*/ 40772 w 48526"/>
              <a:gd name="T7" fmla="*/ 84979 h 85686"/>
              <a:gd name="T8" fmla="*/ 40357 w 48526"/>
              <a:gd name="T9" fmla="*/ 76557 h 85686"/>
              <a:gd name="T10" fmla="*/ 40107 w 48526"/>
              <a:gd name="T11" fmla="*/ 76557 h 85686"/>
              <a:gd name="T12" fmla="*/ 37253 w 48526"/>
              <a:gd name="T13" fmla="*/ 81101 h 85686"/>
              <a:gd name="T14" fmla="*/ 32347 w 48526"/>
              <a:gd name="T15" fmla="*/ 85842 h 85686"/>
              <a:gd name="T16" fmla="*/ 25389 w 48526"/>
              <a:gd name="T17" fmla="*/ 78163 h 85686"/>
              <a:gd name="T18" fmla="*/ 25952 w 48526"/>
              <a:gd name="T19" fmla="*/ 78155 h 85686"/>
              <a:gd name="T20" fmla="*/ 36479 w 48526"/>
              <a:gd name="T21" fmla="*/ 72370 h 85686"/>
              <a:gd name="T22" fmla="*/ 39857 w 48526"/>
              <a:gd name="T23" fmla="*/ 56135 h 85686"/>
              <a:gd name="T24" fmla="*/ 39852 w 48526"/>
              <a:gd name="T25" fmla="*/ 55273 h 85686"/>
              <a:gd name="T26" fmla="*/ 36200 w 48526"/>
              <a:gd name="T27" fmla="*/ 39442 h 85686"/>
              <a:gd name="T28" fmla="*/ 25389 w 48526"/>
              <a:gd name="T29" fmla="*/ 34079 h 85686"/>
              <a:gd name="T30" fmla="*/ 24818 w 48526"/>
              <a:gd name="T31" fmla="*/ 34088 h 85686"/>
              <a:gd name="T32" fmla="*/ 14311 w 48526"/>
              <a:gd name="T33" fmla="*/ 39878 h 85686"/>
              <a:gd name="T34" fmla="*/ 10949 w 48526"/>
              <a:gd name="T35" fmla="*/ 56135 h 85686"/>
              <a:gd name="T36" fmla="*/ 10954 w 48526"/>
              <a:gd name="T37" fmla="*/ 56935 h 85686"/>
              <a:gd name="T38" fmla="*/ 10497 w 48526"/>
              <a:gd name="T39" fmla="*/ 29919 h 85686"/>
              <a:gd name="T40" fmla="*/ 22839 w 48526"/>
              <a:gd name="T41" fmla="*/ 26399 h 85686"/>
              <a:gd name="T42" fmla="*/ 30268 w 48526"/>
              <a:gd name="T43" fmla="*/ 26399 h 85686"/>
              <a:gd name="T44" fmla="*/ 35201 w 48526"/>
              <a:gd name="T45" fmla="*/ 29016 h 85686"/>
              <a:gd name="T46" fmla="*/ 39552 w 48526"/>
              <a:gd name="T47" fmla="*/ 35117 h 85686"/>
              <a:gd name="T48" fmla="*/ 39857 w 48526"/>
              <a:gd name="T49" fmla="*/ 35117 h 85686"/>
              <a:gd name="T50" fmla="*/ 39857 w 48526"/>
              <a:gd name="T51" fmla="*/ 0 h 85686"/>
              <a:gd name="T52" fmla="*/ 50806 w 48526"/>
              <a:gd name="T53" fmla="*/ 0 h 85686"/>
              <a:gd name="T54" fmla="*/ 50806 w 48526"/>
              <a:gd name="T55" fmla="*/ 77790 h 85686"/>
              <a:gd name="T56" fmla="*/ 2489 w 48526"/>
              <a:gd name="T57" fmla="*/ 40558 h 85686"/>
              <a:gd name="T58" fmla="*/ 10497 w 48526"/>
              <a:gd name="T59" fmla="*/ 29919 h 85686"/>
              <a:gd name="T60" fmla="*/ 10954 w 48526"/>
              <a:gd name="T61" fmla="*/ 56935 h 85686"/>
              <a:gd name="T62" fmla="*/ 14582 w 48526"/>
              <a:gd name="T63" fmla="*/ 72787 h 85686"/>
              <a:gd name="T64" fmla="*/ 25389 w 48526"/>
              <a:gd name="T65" fmla="*/ 78163 h 85686"/>
              <a:gd name="T66" fmla="*/ 32347 w 48526"/>
              <a:gd name="T67" fmla="*/ 85842 h 85686"/>
              <a:gd name="T68" fmla="*/ 22839 w 48526"/>
              <a:gd name="T69" fmla="*/ 85842 h 85686"/>
              <a:gd name="T70" fmla="*/ 11677 w 48526"/>
              <a:gd name="T71" fmla="*/ 83066 h 85686"/>
              <a:gd name="T72" fmla="*/ 3124 w 48526"/>
              <a:gd name="T73" fmla="*/ 73219 h 85686"/>
              <a:gd name="T74" fmla="*/ 0 w 48526"/>
              <a:gd name="T75" fmla="*/ 56135 h 85686"/>
              <a:gd name="T76" fmla="*/ 2489 w 48526"/>
              <a:gd name="T77" fmla="*/ 40558 h 8568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48526" h="85686">
                <a:moveTo>
                  <a:pt x="48028" y="77650"/>
                </a:moveTo>
                <a:lnTo>
                  <a:pt x="48369" y="81323"/>
                </a:lnTo>
                <a:lnTo>
                  <a:pt x="48526" y="84823"/>
                </a:lnTo>
                <a:lnTo>
                  <a:pt x="38543" y="84823"/>
                </a:lnTo>
                <a:lnTo>
                  <a:pt x="38150" y="76417"/>
                </a:lnTo>
                <a:lnTo>
                  <a:pt x="37914" y="76417"/>
                </a:lnTo>
                <a:lnTo>
                  <a:pt x="35215" y="80953"/>
                </a:lnTo>
                <a:lnTo>
                  <a:pt x="30578" y="85686"/>
                </a:lnTo>
                <a:lnTo>
                  <a:pt x="24001" y="78019"/>
                </a:lnTo>
                <a:lnTo>
                  <a:pt x="24534" y="78011"/>
                </a:lnTo>
                <a:lnTo>
                  <a:pt x="34485" y="72238"/>
                </a:lnTo>
                <a:lnTo>
                  <a:pt x="37678" y="56031"/>
                </a:lnTo>
                <a:lnTo>
                  <a:pt x="37673" y="55173"/>
                </a:lnTo>
                <a:lnTo>
                  <a:pt x="34222" y="39370"/>
                </a:lnTo>
                <a:lnTo>
                  <a:pt x="24001" y="34018"/>
                </a:lnTo>
                <a:lnTo>
                  <a:pt x="23461" y="34026"/>
                </a:lnTo>
                <a:lnTo>
                  <a:pt x="13528" y="39806"/>
                </a:lnTo>
                <a:lnTo>
                  <a:pt x="10349" y="56031"/>
                </a:lnTo>
                <a:lnTo>
                  <a:pt x="10354" y="56831"/>
                </a:lnTo>
                <a:lnTo>
                  <a:pt x="9924" y="29863"/>
                </a:lnTo>
                <a:lnTo>
                  <a:pt x="21590" y="26351"/>
                </a:lnTo>
                <a:lnTo>
                  <a:pt x="28612" y="26351"/>
                </a:lnTo>
                <a:lnTo>
                  <a:pt x="33276" y="28964"/>
                </a:lnTo>
                <a:lnTo>
                  <a:pt x="37390" y="35053"/>
                </a:lnTo>
                <a:lnTo>
                  <a:pt x="37678" y="35053"/>
                </a:lnTo>
                <a:lnTo>
                  <a:pt x="37678" y="0"/>
                </a:lnTo>
                <a:lnTo>
                  <a:pt x="48028" y="0"/>
                </a:lnTo>
                <a:lnTo>
                  <a:pt x="48028" y="77650"/>
                </a:lnTo>
                <a:close/>
              </a:path>
              <a:path w="48526" h="85686">
                <a:moveTo>
                  <a:pt x="2353" y="40486"/>
                </a:moveTo>
                <a:lnTo>
                  <a:pt x="9924" y="29863"/>
                </a:lnTo>
                <a:lnTo>
                  <a:pt x="10354" y="56831"/>
                </a:lnTo>
                <a:lnTo>
                  <a:pt x="13784" y="72655"/>
                </a:lnTo>
                <a:lnTo>
                  <a:pt x="24001" y="78019"/>
                </a:lnTo>
                <a:lnTo>
                  <a:pt x="30578" y="85686"/>
                </a:lnTo>
                <a:lnTo>
                  <a:pt x="21590" y="85686"/>
                </a:lnTo>
                <a:lnTo>
                  <a:pt x="11039" y="82914"/>
                </a:lnTo>
                <a:lnTo>
                  <a:pt x="2953" y="73087"/>
                </a:lnTo>
                <a:lnTo>
                  <a:pt x="0" y="56031"/>
                </a:lnTo>
                <a:lnTo>
                  <a:pt x="2353" y="40486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9" name="object 27"/>
          <xdr:cNvSpPr>
            <a:spLocks/>
          </xdr:cNvSpPr>
        </xdr:nvSpPr>
        <xdr:spPr bwMode="auto">
          <a:xfrm>
            <a:off x="1314450" y="895350"/>
            <a:ext cx="46038" cy="58738"/>
          </a:xfrm>
          <a:custGeom>
            <a:avLst/>
            <a:gdLst>
              <a:gd name="T0" fmla="*/ 42674 w 46168"/>
              <a:gd name="T1" fmla="*/ 11275 h 59309"/>
              <a:gd name="T2" fmla="*/ 45650 w 46168"/>
              <a:gd name="T3" fmla="*/ 26371 h 59309"/>
              <a:gd name="T4" fmla="*/ 45650 w 46168"/>
              <a:gd name="T5" fmla="*/ 31210 h 59309"/>
              <a:gd name="T6" fmla="*/ 10649 w 46168"/>
              <a:gd name="T7" fmla="*/ 31210 h 59309"/>
              <a:gd name="T8" fmla="*/ 10659 w 46168"/>
              <a:gd name="T9" fmla="*/ 32171 h 59309"/>
              <a:gd name="T10" fmla="*/ 15058 w 46168"/>
              <a:gd name="T11" fmla="*/ 45762 h 59309"/>
              <a:gd name="T12" fmla="*/ 27514 w 46168"/>
              <a:gd name="T13" fmla="*/ 50157 h 59309"/>
              <a:gd name="T14" fmla="*/ 32618 w 46168"/>
              <a:gd name="T15" fmla="*/ 50157 h 59309"/>
              <a:gd name="T16" fmla="*/ 38214 w 46168"/>
              <a:gd name="T17" fmla="*/ 47881 h 59309"/>
              <a:gd name="T18" fmla="*/ 41737 w 46168"/>
              <a:gd name="T19" fmla="*/ 45556 h 59309"/>
              <a:gd name="T20" fmla="*/ 42230 w 46168"/>
              <a:gd name="T21" fmla="*/ 53833 h 59309"/>
              <a:gd name="T22" fmla="*/ 37360 w 46168"/>
              <a:gd name="T23" fmla="*/ 55873 h 59309"/>
              <a:gd name="T24" fmla="*/ 31038 w 46168"/>
              <a:gd name="T25" fmla="*/ 57057 h 59309"/>
              <a:gd name="T26" fmla="*/ 23882 w 46168"/>
              <a:gd name="T27" fmla="*/ 57045 h 59309"/>
              <a:gd name="T28" fmla="*/ 10695 w 46168"/>
              <a:gd name="T29" fmla="*/ 53269 h 59309"/>
              <a:gd name="T30" fmla="*/ 2691 w 46168"/>
              <a:gd name="T31" fmla="*/ 43441 h 59309"/>
              <a:gd name="T32" fmla="*/ 0 w 46168"/>
              <a:gd name="T33" fmla="*/ 28529 h 59309"/>
              <a:gd name="T34" fmla="*/ 2810 w 46168"/>
              <a:gd name="T35" fmla="*/ 13266 h 59309"/>
              <a:gd name="T36" fmla="*/ 10884 w 46168"/>
              <a:gd name="T37" fmla="*/ 3485 h 59309"/>
              <a:gd name="T38" fmla="*/ 10880 w 46168"/>
              <a:gd name="T39" fmla="*/ 11242 h 59309"/>
              <a:gd name="T40" fmla="*/ 10649 w 46168"/>
              <a:gd name="T41" fmla="*/ 24308 h 59309"/>
              <a:gd name="T42" fmla="*/ 35416 w 46168"/>
              <a:gd name="T43" fmla="*/ 24308 h 59309"/>
              <a:gd name="T44" fmla="*/ 35416 w 46168"/>
              <a:gd name="T45" fmla="*/ 12687 h 59309"/>
              <a:gd name="T46" fmla="*/ 31401 w 46168"/>
              <a:gd name="T47" fmla="*/ 6877 h 59309"/>
              <a:gd name="T48" fmla="*/ 23265 w 46168"/>
              <a:gd name="T49" fmla="*/ 6877 h 59309"/>
              <a:gd name="T50" fmla="*/ 23887 w 46168"/>
              <a:gd name="T51" fmla="*/ 0 h 59309"/>
              <a:gd name="T52" fmla="*/ 34053 w 46168"/>
              <a:gd name="T53" fmla="*/ 2225 h 59309"/>
              <a:gd name="T54" fmla="*/ 42674 w 46168"/>
              <a:gd name="T55" fmla="*/ 11275 h 59309"/>
              <a:gd name="T56" fmla="*/ 16685 w 46168"/>
              <a:gd name="T57" fmla="*/ 6877 h 59309"/>
              <a:gd name="T58" fmla="*/ 10880 w 46168"/>
              <a:gd name="T59" fmla="*/ 11242 h 59309"/>
              <a:gd name="T60" fmla="*/ 10884 w 46168"/>
              <a:gd name="T61" fmla="*/ 3485 h 59309"/>
              <a:gd name="T62" fmla="*/ 23887 w 46168"/>
              <a:gd name="T63" fmla="*/ 0 h 59309"/>
              <a:gd name="T64" fmla="*/ 23265 w 46168"/>
              <a:gd name="T65" fmla="*/ 6877 h 59309"/>
              <a:gd name="T66" fmla="*/ 16685 w 46168"/>
              <a:gd name="T67" fmla="*/ 6877 h 59309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46168" h="59309">
                <a:moveTo>
                  <a:pt x="43158" y="11721"/>
                </a:moveTo>
                <a:lnTo>
                  <a:pt x="46168" y="27411"/>
                </a:lnTo>
                <a:lnTo>
                  <a:pt x="46168" y="32440"/>
                </a:lnTo>
                <a:lnTo>
                  <a:pt x="10769" y="32440"/>
                </a:lnTo>
                <a:lnTo>
                  <a:pt x="10779" y="33441"/>
                </a:lnTo>
                <a:lnTo>
                  <a:pt x="15230" y="47568"/>
                </a:lnTo>
                <a:lnTo>
                  <a:pt x="27826" y="52136"/>
                </a:lnTo>
                <a:lnTo>
                  <a:pt x="32988" y="52136"/>
                </a:lnTo>
                <a:lnTo>
                  <a:pt x="38648" y="49770"/>
                </a:lnTo>
                <a:lnTo>
                  <a:pt x="42211" y="47354"/>
                </a:lnTo>
                <a:lnTo>
                  <a:pt x="42709" y="55957"/>
                </a:lnTo>
                <a:lnTo>
                  <a:pt x="37783" y="58077"/>
                </a:lnTo>
                <a:lnTo>
                  <a:pt x="31390" y="59309"/>
                </a:lnTo>
                <a:lnTo>
                  <a:pt x="24153" y="59296"/>
                </a:lnTo>
                <a:lnTo>
                  <a:pt x="10815" y="55371"/>
                </a:lnTo>
                <a:lnTo>
                  <a:pt x="2723" y="45155"/>
                </a:lnTo>
                <a:lnTo>
                  <a:pt x="0" y="29654"/>
                </a:lnTo>
                <a:lnTo>
                  <a:pt x="2842" y="13789"/>
                </a:lnTo>
                <a:lnTo>
                  <a:pt x="11008" y="3623"/>
                </a:lnTo>
                <a:lnTo>
                  <a:pt x="11004" y="11684"/>
                </a:lnTo>
                <a:lnTo>
                  <a:pt x="10769" y="25267"/>
                </a:lnTo>
                <a:lnTo>
                  <a:pt x="35818" y="25267"/>
                </a:lnTo>
                <a:lnTo>
                  <a:pt x="35818" y="13188"/>
                </a:lnTo>
                <a:lnTo>
                  <a:pt x="31757" y="7148"/>
                </a:lnTo>
                <a:lnTo>
                  <a:pt x="23529" y="7148"/>
                </a:lnTo>
                <a:lnTo>
                  <a:pt x="24158" y="0"/>
                </a:lnTo>
                <a:lnTo>
                  <a:pt x="34439" y="2313"/>
                </a:lnTo>
                <a:lnTo>
                  <a:pt x="43158" y="11721"/>
                </a:lnTo>
                <a:close/>
              </a:path>
              <a:path w="46168" h="59309">
                <a:moveTo>
                  <a:pt x="16874" y="7148"/>
                </a:moveTo>
                <a:lnTo>
                  <a:pt x="11004" y="11684"/>
                </a:lnTo>
                <a:lnTo>
                  <a:pt x="11008" y="3623"/>
                </a:lnTo>
                <a:lnTo>
                  <a:pt x="24158" y="0"/>
                </a:lnTo>
                <a:lnTo>
                  <a:pt x="23529" y="7148"/>
                </a:lnTo>
                <a:lnTo>
                  <a:pt x="16874" y="7148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0" name="object 28"/>
          <xdr:cNvSpPr>
            <a:spLocks/>
          </xdr:cNvSpPr>
        </xdr:nvSpPr>
        <xdr:spPr bwMode="auto">
          <a:xfrm>
            <a:off x="1370013" y="868363"/>
            <a:ext cx="49212" cy="85725"/>
          </a:xfrm>
          <a:custGeom>
            <a:avLst/>
            <a:gdLst>
              <a:gd name="T0" fmla="*/ 25970 w 48500"/>
              <a:gd name="T1" fmla="*/ 78138 h 85686"/>
              <a:gd name="T2" fmla="*/ 26519 w 48500"/>
              <a:gd name="T3" fmla="*/ 78130 h 85686"/>
              <a:gd name="T4" fmla="*/ 37064 w 48500"/>
              <a:gd name="T5" fmla="*/ 72360 h 85686"/>
              <a:gd name="T6" fmla="*/ 40440 w 48500"/>
              <a:gd name="T7" fmla="*/ 56109 h 85686"/>
              <a:gd name="T8" fmla="*/ 40435 w 48500"/>
              <a:gd name="T9" fmla="*/ 55270 h 85686"/>
              <a:gd name="T10" fmla="*/ 36794 w 48500"/>
              <a:gd name="T11" fmla="*/ 39423 h 85686"/>
              <a:gd name="T12" fmla="*/ 25970 w 48500"/>
              <a:gd name="T13" fmla="*/ 34053 h 85686"/>
              <a:gd name="T14" fmla="*/ 25412 w 48500"/>
              <a:gd name="T15" fmla="*/ 34061 h 85686"/>
              <a:gd name="T16" fmla="*/ 14885 w 48500"/>
              <a:gd name="T17" fmla="*/ 39847 h 85686"/>
              <a:gd name="T18" fmla="*/ 11526 w 48500"/>
              <a:gd name="T19" fmla="*/ 56109 h 85686"/>
              <a:gd name="T20" fmla="*/ 11749 w 48500"/>
              <a:gd name="T21" fmla="*/ 35117 h 85686"/>
              <a:gd name="T22" fmla="*/ 16164 w 48500"/>
              <a:gd name="T23" fmla="*/ 29016 h 85686"/>
              <a:gd name="T24" fmla="*/ 21054 w 48500"/>
              <a:gd name="T25" fmla="*/ 26399 h 85686"/>
              <a:gd name="T26" fmla="*/ 28582 w 48500"/>
              <a:gd name="T27" fmla="*/ 26399 h 85686"/>
              <a:gd name="T28" fmla="*/ 39709 w 48500"/>
              <a:gd name="T29" fmla="*/ 29164 h 85686"/>
              <a:gd name="T30" fmla="*/ 48277 w 48500"/>
              <a:gd name="T31" fmla="*/ 39011 h 85686"/>
              <a:gd name="T32" fmla="*/ 51411 w 48500"/>
              <a:gd name="T33" fmla="*/ 56109 h 85686"/>
              <a:gd name="T34" fmla="*/ 48929 w 48500"/>
              <a:gd name="T35" fmla="*/ 71648 h 85686"/>
              <a:gd name="T36" fmla="*/ 40916 w 48500"/>
              <a:gd name="T37" fmla="*/ 82311 h 85686"/>
              <a:gd name="T38" fmla="*/ 28582 w 48500"/>
              <a:gd name="T39" fmla="*/ 85842 h 85686"/>
              <a:gd name="T40" fmla="*/ 25970 w 48500"/>
              <a:gd name="T41" fmla="*/ 78138 h 85686"/>
              <a:gd name="T42" fmla="*/ 11498 w 48500"/>
              <a:gd name="T43" fmla="*/ 35117 h 85686"/>
              <a:gd name="T44" fmla="*/ 11749 w 48500"/>
              <a:gd name="T45" fmla="*/ 35117 h 85686"/>
              <a:gd name="T46" fmla="*/ 11526 w 48500"/>
              <a:gd name="T47" fmla="*/ 56109 h 85686"/>
              <a:gd name="T48" fmla="*/ 11531 w 48500"/>
              <a:gd name="T49" fmla="*/ 56890 h 85686"/>
              <a:gd name="T50" fmla="*/ 15149 w 48500"/>
              <a:gd name="T51" fmla="*/ 72766 h 85686"/>
              <a:gd name="T52" fmla="*/ 25970 w 48500"/>
              <a:gd name="T53" fmla="*/ 78138 h 85686"/>
              <a:gd name="T54" fmla="*/ 28582 w 48500"/>
              <a:gd name="T55" fmla="*/ 85842 h 85686"/>
              <a:gd name="T56" fmla="*/ 18998 w 48500"/>
              <a:gd name="T57" fmla="*/ 85842 h 85686"/>
              <a:gd name="T58" fmla="*/ 14082 w 48500"/>
              <a:gd name="T59" fmla="*/ 81076 h 85686"/>
              <a:gd name="T60" fmla="*/ 11248 w 48500"/>
              <a:gd name="T61" fmla="*/ 76532 h 85686"/>
              <a:gd name="T62" fmla="*/ 10970 w 48500"/>
              <a:gd name="T63" fmla="*/ 76532 h 85686"/>
              <a:gd name="T64" fmla="*/ 10553 w 48500"/>
              <a:gd name="T65" fmla="*/ 84979 h 85686"/>
              <a:gd name="T66" fmla="*/ 0 w 48500"/>
              <a:gd name="T67" fmla="*/ 84979 h 85686"/>
              <a:gd name="T68" fmla="*/ 139 w 48500"/>
              <a:gd name="T69" fmla="*/ 81471 h 85686"/>
              <a:gd name="T70" fmla="*/ 556 w 48500"/>
              <a:gd name="T71" fmla="*/ 77790 h 85686"/>
              <a:gd name="T72" fmla="*/ 556 w 48500"/>
              <a:gd name="T73" fmla="*/ 0 h 85686"/>
              <a:gd name="T74" fmla="*/ 11498 w 48500"/>
              <a:gd name="T75" fmla="*/ 0 h 85686"/>
              <a:gd name="T76" fmla="*/ 11498 w 48500"/>
              <a:gd name="T77" fmla="*/ 35117 h 8568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48500" h="85686">
                <a:moveTo>
                  <a:pt x="24499" y="77995"/>
                </a:moveTo>
                <a:lnTo>
                  <a:pt x="25017" y="77987"/>
                </a:lnTo>
                <a:lnTo>
                  <a:pt x="34966" y="72228"/>
                </a:lnTo>
                <a:lnTo>
                  <a:pt x="38150" y="56006"/>
                </a:lnTo>
                <a:lnTo>
                  <a:pt x="38145" y="55170"/>
                </a:lnTo>
                <a:lnTo>
                  <a:pt x="34710" y="39351"/>
                </a:lnTo>
                <a:lnTo>
                  <a:pt x="24499" y="33993"/>
                </a:lnTo>
                <a:lnTo>
                  <a:pt x="23973" y="34001"/>
                </a:lnTo>
                <a:lnTo>
                  <a:pt x="14043" y="39775"/>
                </a:lnTo>
                <a:lnTo>
                  <a:pt x="10873" y="56006"/>
                </a:lnTo>
                <a:lnTo>
                  <a:pt x="11083" y="35053"/>
                </a:lnTo>
                <a:lnTo>
                  <a:pt x="15249" y="28964"/>
                </a:lnTo>
                <a:lnTo>
                  <a:pt x="19861" y="26351"/>
                </a:lnTo>
                <a:lnTo>
                  <a:pt x="26962" y="26351"/>
                </a:lnTo>
                <a:lnTo>
                  <a:pt x="37460" y="29112"/>
                </a:lnTo>
                <a:lnTo>
                  <a:pt x="45544" y="38939"/>
                </a:lnTo>
                <a:lnTo>
                  <a:pt x="48500" y="56006"/>
                </a:lnTo>
                <a:lnTo>
                  <a:pt x="46157" y="71516"/>
                </a:lnTo>
                <a:lnTo>
                  <a:pt x="38599" y="82163"/>
                </a:lnTo>
                <a:lnTo>
                  <a:pt x="26962" y="85686"/>
                </a:lnTo>
                <a:lnTo>
                  <a:pt x="24499" y="77995"/>
                </a:lnTo>
                <a:close/>
              </a:path>
              <a:path w="48500" h="85686">
                <a:moveTo>
                  <a:pt x="10847" y="35053"/>
                </a:moveTo>
                <a:lnTo>
                  <a:pt x="11083" y="35053"/>
                </a:lnTo>
                <a:lnTo>
                  <a:pt x="10873" y="56006"/>
                </a:lnTo>
                <a:lnTo>
                  <a:pt x="10878" y="56786"/>
                </a:lnTo>
                <a:lnTo>
                  <a:pt x="14291" y="72634"/>
                </a:lnTo>
                <a:lnTo>
                  <a:pt x="24499" y="77995"/>
                </a:lnTo>
                <a:lnTo>
                  <a:pt x="26962" y="85686"/>
                </a:lnTo>
                <a:lnTo>
                  <a:pt x="17922" y="85686"/>
                </a:lnTo>
                <a:lnTo>
                  <a:pt x="13284" y="80928"/>
                </a:lnTo>
                <a:lnTo>
                  <a:pt x="10611" y="76392"/>
                </a:lnTo>
                <a:lnTo>
                  <a:pt x="10349" y="76392"/>
                </a:lnTo>
                <a:lnTo>
                  <a:pt x="9956" y="84823"/>
                </a:lnTo>
                <a:lnTo>
                  <a:pt x="0" y="84823"/>
                </a:lnTo>
                <a:lnTo>
                  <a:pt x="131" y="81323"/>
                </a:lnTo>
                <a:lnTo>
                  <a:pt x="524" y="77650"/>
                </a:lnTo>
                <a:lnTo>
                  <a:pt x="524" y="0"/>
                </a:lnTo>
                <a:lnTo>
                  <a:pt x="10847" y="0"/>
                </a:lnTo>
                <a:lnTo>
                  <a:pt x="10847" y="35053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1" name="object 29"/>
          <xdr:cNvSpPr>
            <a:spLocks/>
          </xdr:cNvSpPr>
        </xdr:nvSpPr>
        <xdr:spPr bwMode="auto">
          <a:xfrm>
            <a:off x="1431925" y="895350"/>
            <a:ext cx="44450" cy="58738"/>
          </a:xfrm>
          <a:custGeom>
            <a:avLst/>
            <a:gdLst>
              <a:gd name="T0" fmla="*/ 10023 w 44779"/>
              <a:gd name="T1" fmla="*/ 0 h 58471"/>
              <a:gd name="T2" fmla="*/ 10023 w 44779"/>
              <a:gd name="T3" fmla="*/ 47169 h 58471"/>
              <a:gd name="T4" fmla="*/ 13611 w 44779"/>
              <a:gd name="T5" fmla="*/ 51213 h 58471"/>
              <a:gd name="T6" fmla="*/ 27907 w 44779"/>
              <a:gd name="T7" fmla="*/ 51213 h 58471"/>
              <a:gd name="T8" fmla="*/ 32920 w 44779"/>
              <a:gd name="T9" fmla="*/ 45941 h 58471"/>
              <a:gd name="T10" fmla="*/ 32920 w 44779"/>
              <a:gd name="T11" fmla="*/ 0 h 58471"/>
              <a:gd name="T12" fmla="*/ 42969 w 44779"/>
              <a:gd name="T13" fmla="*/ 0 h 58471"/>
              <a:gd name="T14" fmla="*/ 42969 w 44779"/>
              <a:gd name="T15" fmla="*/ 50283 h 58471"/>
              <a:gd name="T16" fmla="*/ 43325 w 44779"/>
              <a:gd name="T17" fmla="*/ 54552 h 58471"/>
              <a:gd name="T18" fmla="*/ 43477 w 44779"/>
              <a:gd name="T19" fmla="*/ 58667 h 58471"/>
              <a:gd name="T20" fmla="*/ 33784 w 44779"/>
              <a:gd name="T21" fmla="*/ 58667 h 58471"/>
              <a:gd name="T22" fmla="*/ 33403 w 44779"/>
              <a:gd name="T23" fmla="*/ 49957 h 58471"/>
              <a:gd name="T24" fmla="*/ 33199 w 44779"/>
              <a:gd name="T25" fmla="*/ 49957 h 58471"/>
              <a:gd name="T26" fmla="*/ 29943 w 44779"/>
              <a:gd name="T27" fmla="*/ 56659 h 58471"/>
              <a:gd name="T28" fmla="*/ 24829 w 44779"/>
              <a:gd name="T29" fmla="*/ 59546 h 58471"/>
              <a:gd name="T30" fmla="*/ 17807 w 44779"/>
              <a:gd name="T31" fmla="*/ 59546 h 58471"/>
              <a:gd name="T32" fmla="*/ 5133 w 44779"/>
              <a:gd name="T33" fmla="*/ 55195 h 58471"/>
              <a:gd name="T34" fmla="*/ 12 w 44779"/>
              <a:gd name="T35" fmla="*/ 41660 h 58471"/>
              <a:gd name="T36" fmla="*/ 0 w 44779"/>
              <a:gd name="T37" fmla="*/ 0 h 58471"/>
              <a:gd name="T38" fmla="*/ 10023 w 44779"/>
              <a:gd name="T39" fmla="*/ 0 h 58471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44779" h="58471">
                <a:moveTo>
                  <a:pt x="10323" y="0"/>
                </a:moveTo>
                <a:lnTo>
                  <a:pt x="10323" y="46318"/>
                </a:lnTo>
                <a:lnTo>
                  <a:pt x="14018" y="50287"/>
                </a:lnTo>
                <a:lnTo>
                  <a:pt x="28743" y="50287"/>
                </a:lnTo>
                <a:lnTo>
                  <a:pt x="33905" y="45111"/>
                </a:lnTo>
                <a:lnTo>
                  <a:pt x="33905" y="0"/>
                </a:lnTo>
                <a:lnTo>
                  <a:pt x="44255" y="0"/>
                </a:lnTo>
                <a:lnTo>
                  <a:pt x="44255" y="49375"/>
                </a:lnTo>
                <a:lnTo>
                  <a:pt x="44622" y="53566"/>
                </a:lnTo>
                <a:lnTo>
                  <a:pt x="44779" y="57608"/>
                </a:lnTo>
                <a:lnTo>
                  <a:pt x="34796" y="57608"/>
                </a:lnTo>
                <a:lnTo>
                  <a:pt x="34403" y="49055"/>
                </a:lnTo>
                <a:lnTo>
                  <a:pt x="34193" y="49055"/>
                </a:lnTo>
                <a:lnTo>
                  <a:pt x="30840" y="55636"/>
                </a:lnTo>
                <a:lnTo>
                  <a:pt x="25573" y="58471"/>
                </a:lnTo>
                <a:lnTo>
                  <a:pt x="18341" y="58471"/>
                </a:lnTo>
                <a:lnTo>
                  <a:pt x="5287" y="54198"/>
                </a:lnTo>
                <a:lnTo>
                  <a:pt x="12" y="40907"/>
                </a:lnTo>
                <a:lnTo>
                  <a:pt x="0" y="0"/>
                </a:lnTo>
                <a:lnTo>
                  <a:pt x="10323" y="0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2" name="object 30"/>
          <xdr:cNvSpPr>
            <a:spLocks/>
          </xdr:cNvSpPr>
        </xdr:nvSpPr>
        <xdr:spPr bwMode="auto">
          <a:xfrm>
            <a:off x="1490663" y="895350"/>
            <a:ext cx="28575" cy="58738"/>
          </a:xfrm>
          <a:custGeom>
            <a:avLst/>
            <a:gdLst>
              <a:gd name="T0" fmla="*/ 11179 w 28377"/>
              <a:gd name="T1" fmla="*/ 59546 h 58471"/>
              <a:gd name="T2" fmla="*/ 540 w 28377"/>
              <a:gd name="T3" fmla="*/ 59546 h 58471"/>
              <a:gd name="T4" fmla="*/ 540 w 28377"/>
              <a:gd name="T5" fmla="*/ 9288 h 58471"/>
              <a:gd name="T6" fmla="*/ 161 w 28377"/>
              <a:gd name="T7" fmla="*/ 5046 h 58471"/>
              <a:gd name="T8" fmla="*/ 0 w 28377"/>
              <a:gd name="T9" fmla="*/ 878 h 58471"/>
              <a:gd name="T10" fmla="*/ 10265 w 28377"/>
              <a:gd name="T11" fmla="*/ 878 h 58471"/>
              <a:gd name="T12" fmla="*/ 10641 w 28377"/>
              <a:gd name="T13" fmla="*/ 10066 h 58471"/>
              <a:gd name="T14" fmla="*/ 10883 w 28377"/>
              <a:gd name="T15" fmla="*/ 10066 h 58471"/>
              <a:gd name="T16" fmla="*/ 14332 w 28377"/>
              <a:gd name="T17" fmla="*/ 2911 h 58471"/>
              <a:gd name="T18" fmla="*/ 19722 w 28377"/>
              <a:gd name="T19" fmla="*/ 0 h 58471"/>
              <a:gd name="T20" fmla="*/ 29177 w 28377"/>
              <a:gd name="T21" fmla="*/ 0 h 58471"/>
              <a:gd name="T22" fmla="*/ 29177 w 28377"/>
              <a:gd name="T23" fmla="*/ 9615 h 58471"/>
              <a:gd name="T24" fmla="*/ 26564 w 28377"/>
              <a:gd name="T25" fmla="*/ 9238 h 58471"/>
              <a:gd name="T26" fmla="*/ 16946 w 28377"/>
              <a:gd name="T27" fmla="*/ 9238 h 58471"/>
              <a:gd name="T28" fmla="*/ 11179 w 28377"/>
              <a:gd name="T29" fmla="*/ 15639 h 58471"/>
              <a:gd name="T30" fmla="*/ 11179 w 28377"/>
              <a:gd name="T31" fmla="*/ 59546 h 58471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28377" h="58471">
                <a:moveTo>
                  <a:pt x="10873" y="58471"/>
                </a:moveTo>
                <a:lnTo>
                  <a:pt x="524" y="58471"/>
                </a:lnTo>
                <a:lnTo>
                  <a:pt x="524" y="9120"/>
                </a:lnTo>
                <a:lnTo>
                  <a:pt x="157" y="4954"/>
                </a:lnTo>
                <a:lnTo>
                  <a:pt x="0" y="862"/>
                </a:lnTo>
                <a:lnTo>
                  <a:pt x="9983" y="862"/>
                </a:lnTo>
                <a:lnTo>
                  <a:pt x="10349" y="9884"/>
                </a:lnTo>
                <a:lnTo>
                  <a:pt x="10585" y="9884"/>
                </a:lnTo>
                <a:lnTo>
                  <a:pt x="13939" y="2859"/>
                </a:lnTo>
                <a:lnTo>
                  <a:pt x="19180" y="0"/>
                </a:lnTo>
                <a:lnTo>
                  <a:pt x="28377" y="0"/>
                </a:lnTo>
                <a:lnTo>
                  <a:pt x="28377" y="9441"/>
                </a:lnTo>
                <a:lnTo>
                  <a:pt x="25835" y="9071"/>
                </a:lnTo>
                <a:lnTo>
                  <a:pt x="16481" y="9071"/>
                </a:lnTo>
                <a:lnTo>
                  <a:pt x="10873" y="15357"/>
                </a:lnTo>
                <a:lnTo>
                  <a:pt x="10873" y="58471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3" name="object 31"/>
          <xdr:cNvSpPr>
            <a:spLocks/>
          </xdr:cNvSpPr>
        </xdr:nvSpPr>
        <xdr:spPr bwMode="auto">
          <a:xfrm>
            <a:off x="1525588" y="895350"/>
            <a:ext cx="38100" cy="82550"/>
          </a:xfrm>
          <a:custGeom>
            <a:avLst/>
            <a:gdLst>
              <a:gd name="T0" fmla="*/ 35260 w 37888"/>
              <a:gd name="T1" fmla="*/ 3427 h 83566"/>
              <a:gd name="T2" fmla="*/ 38743 w 37888"/>
              <a:gd name="T3" fmla="*/ 8733 h 83566"/>
              <a:gd name="T4" fmla="*/ 38524 w 37888"/>
              <a:gd name="T5" fmla="*/ 27455 h 83566"/>
              <a:gd name="T6" fmla="*/ 35011 w 37888"/>
              <a:gd name="T7" fmla="*/ 12402 h 83566"/>
              <a:gd name="T8" fmla="*/ 29554 w 37888"/>
              <a:gd name="T9" fmla="*/ 0 h 83566"/>
              <a:gd name="T10" fmla="*/ 35260 w 37888"/>
              <a:gd name="T11" fmla="*/ 3427 h 83566"/>
              <a:gd name="T12" fmla="*/ 3022 w 37888"/>
              <a:gd name="T13" fmla="*/ 44485 h 83566"/>
              <a:gd name="T14" fmla="*/ 0 w 37888"/>
              <a:gd name="T15" fmla="*/ 28237 h 83566"/>
              <a:gd name="T16" fmla="*/ 2619 w 37888"/>
              <a:gd name="T17" fmla="*/ 13004 h 83566"/>
              <a:gd name="T18" fmla="*/ 10630 w 37888"/>
              <a:gd name="T19" fmla="*/ 3231 h 83566"/>
              <a:gd name="T20" fmla="*/ 23176 w 37888"/>
              <a:gd name="T21" fmla="*/ 0 h 83566"/>
              <a:gd name="T22" fmla="*/ 29554 w 37888"/>
              <a:gd name="T23" fmla="*/ 0 h 83566"/>
              <a:gd name="T24" fmla="*/ 35011 w 37888"/>
              <a:gd name="T25" fmla="*/ 12402 h 83566"/>
              <a:gd name="T26" fmla="*/ 24543 w 37888"/>
              <a:gd name="T27" fmla="*/ 7300 h 83566"/>
              <a:gd name="T28" fmla="*/ 24012 w 37888"/>
              <a:gd name="T29" fmla="*/ 7308 h 83566"/>
              <a:gd name="T30" fmla="*/ 13840 w 37888"/>
              <a:gd name="T31" fmla="*/ 12801 h 83566"/>
              <a:gd name="T32" fmla="*/ 10583 w 37888"/>
              <a:gd name="T33" fmla="*/ 28237 h 83566"/>
              <a:gd name="T34" fmla="*/ 10588 w 37888"/>
              <a:gd name="T35" fmla="*/ 29034 h 83566"/>
              <a:gd name="T36" fmla="*/ 14100 w 37888"/>
              <a:gd name="T37" fmla="*/ 44098 h 83566"/>
              <a:gd name="T38" fmla="*/ 24543 w 37888"/>
              <a:gd name="T39" fmla="*/ 49200 h 83566"/>
              <a:gd name="T40" fmla="*/ 25111 w 37888"/>
              <a:gd name="T41" fmla="*/ 49193 h 83566"/>
              <a:gd name="T42" fmla="*/ 35278 w 37888"/>
              <a:gd name="T43" fmla="*/ 43683 h 83566"/>
              <a:gd name="T44" fmla="*/ 38528 w 37888"/>
              <a:gd name="T45" fmla="*/ 28237 h 83566"/>
              <a:gd name="T46" fmla="*/ 38524 w 37888"/>
              <a:gd name="T47" fmla="*/ 27455 h 83566"/>
              <a:gd name="T48" fmla="*/ 38743 w 37888"/>
              <a:gd name="T49" fmla="*/ 8733 h 83566"/>
              <a:gd name="T50" fmla="*/ 39011 w 37888"/>
              <a:gd name="T51" fmla="*/ 8733 h 83566"/>
              <a:gd name="T52" fmla="*/ 39387 w 37888"/>
              <a:gd name="T53" fmla="*/ 822 h 83566"/>
              <a:gd name="T54" fmla="*/ 49594 w 37888"/>
              <a:gd name="T55" fmla="*/ 822 h 83566"/>
              <a:gd name="T56" fmla="*/ 49461 w 37888"/>
              <a:gd name="T57" fmla="*/ 4036 h 83566"/>
              <a:gd name="T58" fmla="*/ 49086 w 37888"/>
              <a:gd name="T59" fmla="*/ 7488 h 83566"/>
              <a:gd name="T60" fmla="*/ 49086 w 37888"/>
              <a:gd name="T61" fmla="*/ 58121 h 83566"/>
              <a:gd name="T62" fmla="*/ 46367 w 37888"/>
              <a:gd name="T63" fmla="*/ 68586 h 83566"/>
              <a:gd name="T64" fmla="*/ 36162 w 37888"/>
              <a:gd name="T65" fmla="*/ 76946 h 83566"/>
              <a:gd name="T66" fmla="*/ 21783 w 37888"/>
              <a:gd name="T67" fmla="*/ 79576 h 83566"/>
              <a:gd name="T68" fmla="*/ 16452 w 37888"/>
              <a:gd name="T69" fmla="*/ 79576 h 83566"/>
              <a:gd name="T70" fmla="*/ 7770 w 37888"/>
              <a:gd name="T71" fmla="*/ 77838 h 83566"/>
              <a:gd name="T72" fmla="*/ 3160 w 37888"/>
              <a:gd name="T73" fmla="*/ 76242 h 83566"/>
              <a:gd name="T74" fmla="*/ 3669 w 37888"/>
              <a:gd name="T75" fmla="*/ 67087 h 83566"/>
              <a:gd name="T76" fmla="*/ 8198 w 37888"/>
              <a:gd name="T77" fmla="*/ 69646 h 83566"/>
              <a:gd name="T78" fmla="*/ 15460 w 37888"/>
              <a:gd name="T79" fmla="*/ 71784 h 83566"/>
              <a:gd name="T80" fmla="*/ 34026 w 37888"/>
              <a:gd name="T81" fmla="*/ 71784 h 83566"/>
              <a:gd name="T82" fmla="*/ 39011 w 37888"/>
              <a:gd name="T83" fmla="*/ 65257 h 83566"/>
              <a:gd name="T84" fmla="*/ 39011 w 37888"/>
              <a:gd name="T85" fmla="*/ 47229 h 83566"/>
              <a:gd name="T86" fmla="*/ 38743 w 37888"/>
              <a:gd name="T87" fmla="*/ 47229 h 83566"/>
              <a:gd name="T88" fmla="*/ 34645 w 37888"/>
              <a:gd name="T89" fmla="*/ 53473 h 83566"/>
              <a:gd name="T90" fmla="*/ 29018 w 37888"/>
              <a:gd name="T91" fmla="*/ 56477 h 83566"/>
              <a:gd name="T92" fmla="*/ 22051 w 37888"/>
              <a:gd name="T93" fmla="*/ 56477 h 83566"/>
              <a:gd name="T94" fmla="*/ 11288 w 37888"/>
              <a:gd name="T95" fmla="*/ 53843 h 83566"/>
              <a:gd name="T96" fmla="*/ 3022 w 37888"/>
              <a:gd name="T97" fmla="*/ 44485 h 8356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0" t="0" r="r" b="b"/>
            <a:pathLst>
              <a:path w="37888" h="83566">
                <a:moveTo>
                  <a:pt x="34482" y="3599"/>
                </a:moveTo>
                <a:lnTo>
                  <a:pt x="37888" y="9170"/>
                </a:lnTo>
                <a:lnTo>
                  <a:pt x="37674" y="28832"/>
                </a:lnTo>
                <a:lnTo>
                  <a:pt x="34237" y="13024"/>
                </a:lnTo>
                <a:lnTo>
                  <a:pt x="28901" y="0"/>
                </a:lnTo>
                <a:lnTo>
                  <a:pt x="34482" y="3599"/>
                </a:lnTo>
                <a:close/>
              </a:path>
              <a:path w="37888" h="83566">
                <a:moveTo>
                  <a:pt x="2954" y="46716"/>
                </a:moveTo>
                <a:lnTo>
                  <a:pt x="0" y="29654"/>
                </a:lnTo>
                <a:lnTo>
                  <a:pt x="2562" y="13656"/>
                </a:lnTo>
                <a:lnTo>
                  <a:pt x="10396" y="3393"/>
                </a:lnTo>
                <a:lnTo>
                  <a:pt x="22664" y="0"/>
                </a:lnTo>
                <a:lnTo>
                  <a:pt x="28901" y="0"/>
                </a:lnTo>
                <a:lnTo>
                  <a:pt x="34237" y="13024"/>
                </a:lnTo>
                <a:lnTo>
                  <a:pt x="24001" y="7666"/>
                </a:lnTo>
                <a:lnTo>
                  <a:pt x="23482" y="7674"/>
                </a:lnTo>
                <a:lnTo>
                  <a:pt x="13534" y="13442"/>
                </a:lnTo>
                <a:lnTo>
                  <a:pt x="10349" y="29654"/>
                </a:lnTo>
                <a:lnTo>
                  <a:pt x="10354" y="30490"/>
                </a:lnTo>
                <a:lnTo>
                  <a:pt x="13789" y="46309"/>
                </a:lnTo>
                <a:lnTo>
                  <a:pt x="24001" y="51668"/>
                </a:lnTo>
                <a:lnTo>
                  <a:pt x="24557" y="51659"/>
                </a:lnTo>
                <a:lnTo>
                  <a:pt x="34500" y="45874"/>
                </a:lnTo>
                <a:lnTo>
                  <a:pt x="37678" y="29654"/>
                </a:lnTo>
                <a:lnTo>
                  <a:pt x="37674" y="28832"/>
                </a:lnTo>
                <a:lnTo>
                  <a:pt x="37888" y="9170"/>
                </a:lnTo>
                <a:lnTo>
                  <a:pt x="38150" y="9170"/>
                </a:lnTo>
                <a:lnTo>
                  <a:pt x="38517" y="862"/>
                </a:lnTo>
                <a:lnTo>
                  <a:pt x="48500" y="862"/>
                </a:lnTo>
                <a:lnTo>
                  <a:pt x="48369" y="4239"/>
                </a:lnTo>
                <a:lnTo>
                  <a:pt x="48002" y="7863"/>
                </a:lnTo>
                <a:lnTo>
                  <a:pt x="48002" y="61035"/>
                </a:lnTo>
                <a:lnTo>
                  <a:pt x="45343" y="72026"/>
                </a:lnTo>
                <a:lnTo>
                  <a:pt x="35364" y="80804"/>
                </a:lnTo>
                <a:lnTo>
                  <a:pt x="21302" y="83566"/>
                </a:lnTo>
                <a:lnTo>
                  <a:pt x="16088" y="83566"/>
                </a:lnTo>
                <a:lnTo>
                  <a:pt x="7598" y="81742"/>
                </a:lnTo>
                <a:lnTo>
                  <a:pt x="3091" y="80065"/>
                </a:lnTo>
                <a:lnTo>
                  <a:pt x="3589" y="70452"/>
                </a:lnTo>
                <a:lnTo>
                  <a:pt x="8017" y="73138"/>
                </a:lnTo>
                <a:lnTo>
                  <a:pt x="15118" y="75382"/>
                </a:lnTo>
                <a:lnTo>
                  <a:pt x="33276" y="75382"/>
                </a:lnTo>
                <a:lnTo>
                  <a:pt x="38150" y="68529"/>
                </a:lnTo>
                <a:lnTo>
                  <a:pt x="38150" y="49597"/>
                </a:lnTo>
                <a:lnTo>
                  <a:pt x="37888" y="49597"/>
                </a:lnTo>
                <a:lnTo>
                  <a:pt x="33879" y="56154"/>
                </a:lnTo>
                <a:lnTo>
                  <a:pt x="28377" y="59309"/>
                </a:lnTo>
                <a:lnTo>
                  <a:pt x="21564" y="59309"/>
                </a:lnTo>
                <a:lnTo>
                  <a:pt x="11039" y="56543"/>
                </a:lnTo>
                <a:lnTo>
                  <a:pt x="2954" y="46716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4" name="object 32"/>
          <xdr:cNvSpPr>
            <a:spLocks/>
          </xdr:cNvSpPr>
        </xdr:nvSpPr>
        <xdr:spPr bwMode="auto">
          <a:xfrm>
            <a:off x="1619250" y="893763"/>
            <a:ext cx="42863" cy="39687"/>
          </a:xfrm>
          <a:custGeom>
            <a:avLst/>
            <a:gdLst>
              <a:gd name="T0" fmla="*/ 22592 w 42107"/>
              <a:gd name="T1" fmla="*/ 0 h 39564"/>
              <a:gd name="T2" fmla="*/ 37048 w 42107"/>
              <a:gd name="T3" fmla="*/ 4602 h 39564"/>
              <a:gd name="T4" fmla="*/ 44784 w 42107"/>
              <a:gd name="T5" fmla="*/ 16106 h 39564"/>
              <a:gd name="T6" fmla="*/ 45213 w 42107"/>
              <a:gd name="T7" fmla="*/ 20016 h 39564"/>
              <a:gd name="T8" fmla="*/ 40015 w 42107"/>
              <a:gd name="T9" fmla="*/ 32834 h 39564"/>
              <a:gd name="T10" fmla="*/ 27029 w 42107"/>
              <a:gd name="T11" fmla="*/ 39677 h 39564"/>
              <a:gd name="T12" fmla="*/ 22592 w 42107"/>
              <a:gd name="T13" fmla="*/ 40058 h 39564"/>
              <a:gd name="T14" fmla="*/ 8158 w 42107"/>
              <a:gd name="T15" fmla="*/ 35453 h 39564"/>
              <a:gd name="T16" fmla="*/ 427 w 42107"/>
              <a:gd name="T17" fmla="*/ 23933 h 39564"/>
              <a:gd name="T18" fmla="*/ 0 w 42107"/>
              <a:gd name="T19" fmla="*/ 20016 h 39564"/>
              <a:gd name="T20" fmla="*/ 5207 w 42107"/>
              <a:gd name="T21" fmla="*/ 7215 h 39564"/>
              <a:gd name="T22" fmla="*/ 18203 w 42107"/>
              <a:gd name="T23" fmla="*/ 375 h 39564"/>
              <a:gd name="T24" fmla="*/ 22592 w 42107"/>
              <a:gd name="T25" fmla="*/ 0 h 3956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42107" h="39564">
                <a:moveTo>
                  <a:pt x="21040" y="0"/>
                </a:moveTo>
                <a:lnTo>
                  <a:pt x="34503" y="4546"/>
                </a:lnTo>
                <a:lnTo>
                  <a:pt x="41707" y="15907"/>
                </a:lnTo>
                <a:lnTo>
                  <a:pt x="42107" y="19769"/>
                </a:lnTo>
                <a:lnTo>
                  <a:pt x="37266" y="32429"/>
                </a:lnTo>
                <a:lnTo>
                  <a:pt x="25172" y="39187"/>
                </a:lnTo>
                <a:lnTo>
                  <a:pt x="21040" y="39564"/>
                </a:lnTo>
                <a:lnTo>
                  <a:pt x="7598" y="35015"/>
                </a:lnTo>
                <a:lnTo>
                  <a:pt x="398" y="23638"/>
                </a:lnTo>
                <a:lnTo>
                  <a:pt x="0" y="19769"/>
                </a:lnTo>
                <a:lnTo>
                  <a:pt x="4849" y="7127"/>
                </a:lnTo>
                <a:lnTo>
                  <a:pt x="16953" y="371"/>
                </a:lnTo>
                <a:lnTo>
                  <a:pt x="21040" y="0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5" name="object 33"/>
          <xdr:cNvSpPr>
            <a:spLocks/>
          </xdr:cNvSpPr>
        </xdr:nvSpPr>
        <xdr:spPr bwMode="auto">
          <a:xfrm>
            <a:off x="1706563" y="873125"/>
            <a:ext cx="42862" cy="80963"/>
          </a:xfrm>
          <a:custGeom>
            <a:avLst/>
            <a:gdLst>
              <a:gd name="T0" fmla="*/ 33788 w 43364"/>
              <a:gd name="T1" fmla="*/ 1153 h 80632"/>
              <a:gd name="T2" fmla="*/ 37414 w 43364"/>
              <a:gd name="T3" fmla="*/ 2632 h 80632"/>
              <a:gd name="T4" fmla="*/ 37414 w 43364"/>
              <a:gd name="T5" fmla="*/ 12404 h 80632"/>
              <a:gd name="T6" fmla="*/ 33538 w 43364"/>
              <a:gd name="T7" fmla="*/ 10073 h 80632"/>
              <a:gd name="T8" fmla="*/ 28536 w 43364"/>
              <a:gd name="T9" fmla="*/ 8694 h 80632"/>
              <a:gd name="T10" fmla="*/ 15755 w 43364"/>
              <a:gd name="T11" fmla="*/ 8694 h 80632"/>
              <a:gd name="T12" fmla="*/ 10754 w 43364"/>
              <a:gd name="T13" fmla="*/ 13856 h 80632"/>
              <a:gd name="T14" fmla="*/ 10754 w 43364"/>
              <a:gd name="T15" fmla="*/ 25859 h 80632"/>
              <a:gd name="T16" fmla="*/ 12854 w 43364"/>
              <a:gd name="T17" fmla="*/ 29118 h 80632"/>
              <a:gd name="T18" fmla="*/ 24534 w 43364"/>
              <a:gd name="T19" fmla="*/ 35808 h 80632"/>
              <a:gd name="T20" fmla="*/ 36650 w 43364"/>
              <a:gd name="T21" fmla="*/ 45310 h 80632"/>
              <a:gd name="T22" fmla="*/ 41186 w 43364"/>
              <a:gd name="T23" fmla="*/ 55853 h 80632"/>
              <a:gd name="T24" fmla="*/ 41391 w 43364"/>
              <a:gd name="T25" fmla="*/ 59211 h 80632"/>
              <a:gd name="T26" fmla="*/ 37929 w 43364"/>
              <a:gd name="T27" fmla="*/ 72154 h 80632"/>
              <a:gd name="T28" fmla="*/ 27646 w 43364"/>
              <a:gd name="T29" fmla="*/ 80323 h 80632"/>
              <a:gd name="T30" fmla="*/ 17631 w 43364"/>
              <a:gd name="T31" fmla="*/ 81964 h 80632"/>
              <a:gd name="T32" fmla="*/ 11103 w 43364"/>
              <a:gd name="T33" fmla="*/ 81964 h 80632"/>
              <a:gd name="T34" fmla="*/ 4902 w 43364"/>
              <a:gd name="T35" fmla="*/ 80586 h 80632"/>
              <a:gd name="T36" fmla="*/ 549 w 43364"/>
              <a:gd name="T37" fmla="*/ 78557 h 80632"/>
              <a:gd name="T38" fmla="*/ 549 w 43364"/>
              <a:gd name="T39" fmla="*/ 68082 h 80632"/>
              <a:gd name="T40" fmla="*/ 5251 w 43364"/>
              <a:gd name="T41" fmla="*/ 70864 h 80632"/>
              <a:gd name="T42" fmla="*/ 11329 w 43364"/>
              <a:gd name="T43" fmla="*/ 73269 h 80632"/>
              <a:gd name="T44" fmla="*/ 25385 w 43364"/>
              <a:gd name="T45" fmla="*/ 73269 h 80632"/>
              <a:gd name="T46" fmla="*/ 30636 w 43364"/>
              <a:gd name="T47" fmla="*/ 67155 h 80632"/>
              <a:gd name="T48" fmla="*/ 30636 w 43364"/>
              <a:gd name="T49" fmla="*/ 54375 h 80632"/>
              <a:gd name="T50" fmla="*/ 28987 w 43364"/>
              <a:gd name="T51" fmla="*/ 50793 h 80632"/>
              <a:gd name="T52" fmla="*/ 18007 w 43364"/>
              <a:gd name="T53" fmla="*/ 44227 h 80632"/>
              <a:gd name="T54" fmla="*/ 4904 w 43364"/>
              <a:gd name="T55" fmla="*/ 34539 h 80632"/>
              <a:gd name="T56" fmla="*/ 290 w 43364"/>
              <a:gd name="T57" fmla="*/ 24788 h 80632"/>
              <a:gd name="T58" fmla="*/ 0 w 43364"/>
              <a:gd name="T59" fmla="*/ 20146 h 80632"/>
              <a:gd name="T60" fmla="*/ 4630 w 43364"/>
              <a:gd name="T61" fmla="*/ 7079 h 80632"/>
              <a:gd name="T62" fmla="*/ 16266 w 43364"/>
              <a:gd name="T63" fmla="*/ 662 h 80632"/>
              <a:gd name="T64" fmla="*/ 22683 w 43364"/>
              <a:gd name="T65" fmla="*/ 0 h 80632"/>
              <a:gd name="T66" fmla="*/ 28061 w 43364"/>
              <a:gd name="T67" fmla="*/ 0 h 80632"/>
              <a:gd name="T68" fmla="*/ 33788 w 43364"/>
              <a:gd name="T69" fmla="*/ 1153 h 80632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43364" h="80632">
                <a:moveTo>
                  <a:pt x="35399" y="1133"/>
                </a:moveTo>
                <a:lnTo>
                  <a:pt x="39198" y="2588"/>
                </a:lnTo>
                <a:lnTo>
                  <a:pt x="39198" y="12202"/>
                </a:lnTo>
                <a:lnTo>
                  <a:pt x="35137" y="9909"/>
                </a:lnTo>
                <a:lnTo>
                  <a:pt x="29896" y="8553"/>
                </a:lnTo>
                <a:lnTo>
                  <a:pt x="16507" y="8553"/>
                </a:lnTo>
                <a:lnTo>
                  <a:pt x="11266" y="13631"/>
                </a:lnTo>
                <a:lnTo>
                  <a:pt x="11266" y="25439"/>
                </a:lnTo>
                <a:lnTo>
                  <a:pt x="13467" y="28644"/>
                </a:lnTo>
                <a:lnTo>
                  <a:pt x="25704" y="35226"/>
                </a:lnTo>
                <a:lnTo>
                  <a:pt x="38396" y="44574"/>
                </a:lnTo>
                <a:lnTo>
                  <a:pt x="43150" y="54946"/>
                </a:lnTo>
                <a:lnTo>
                  <a:pt x="43364" y="58249"/>
                </a:lnTo>
                <a:lnTo>
                  <a:pt x="39737" y="70981"/>
                </a:lnTo>
                <a:lnTo>
                  <a:pt x="28964" y="79018"/>
                </a:lnTo>
                <a:lnTo>
                  <a:pt x="18472" y="80632"/>
                </a:lnTo>
                <a:lnTo>
                  <a:pt x="11633" y="80632"/>
                </a:lnTo>
                <a:lnTo>
                  <a:pt x="5135" y="79277"/>
                </a:lnTo>
                <a:lnTo>
                  <a:pt x="576" y="77280"/>
                </a:lnTo>
                <a:lnTo>
                  <a:pt x="576" y="66976"/>
                </a:lnTo>
                <a:lnTo>
                  <a:pt x="5502" y="69712"/>
                </a:lnTo>
                <a:lnTo>
                  <a:pt x="11869" y="72078"/>
                </a:lnTo>
                <a:lnTo>
                  <a:pt x="26595" y="72078"/>
                </a:lnTo>
                <a:lnTo>
                  <a:pt x="32097" y="66064"/>
                </a:lnTo>
                <a:lnTo>
                  <a:pt x="32097" y="53492"/>
                </a:lnTo>
                <a:lnTo>
                  <a:pt x="30368" y="49967"/>
                </a:lnTo>
                <a:lnTo>
                  <a:pt x="18865" y="43508"/>
                </a:lnTo>
                <a:lnTo>
                  <a:pt x="5137" y="33978"/>
                </a:lnTo>
                <a:lnTo>
                  <a:pt x="302" y="24385"/>
                </a:lnTo>
                <a:lnTo>
                  <a:pt x="0" y="19819"/>
                </a:lnTo>
                <a:lnTo>
                  <a:pt x="4851" y="6963"/>
                </a:lnTo>
                <a:lnTo>
                  <a:pt x="17042" y="650"/>
                </a:lnTo>
                <a:lnTo>
                  <a:pt x="23765" y="0"/>
                </a:lnTo>
                <a:lnTo>
                  <a:pt x="29398" y="0"/>
                </a:lnTo>
                <a:lnTo>
                  <a:pt x="35399" y="1133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6" name="object 34"/>
          <xdr:cNvSpPr>
            <a:spLocks/>
          </xdr:cNvSpPr>
        </xdr:nvSpPr>
        <xdr:spPr bwMode="auto">
          <a:xfrm>
            <a:off x="1758950" y="881063"/>
            <a:ext cx="31750" cy="73025"/>
          </a:xfrm>
          <a:custGeom>
            <a:avLst/>
            <a:gdLst>
              <a:gd name="T0" fmla="*/ 17043 w 33172"/>
              <a:gd name="T1" fmla="*/ 62748 h 73065"/>
              <a:gd name="T2" fmla="*/ 18582 w 33172"/>
              <a:gd name="T3" fmla="*/ 65254 h 73065"/>
              <a:gd name="T4" fmla="*/ 24651 w 33172"/>
              <a:gd name="T5" fmla="*/ 65254 h 73065"/>
              <a:gd name="T6" fmla="*/ 27816 w 33172"/>
              <a:gd name="T7" fmla="*/ 63754 h 73065"/>
              <a:gd name="T8" fmla="*/ 27839 w 33172"/>
              <a:gd name="T9" fmla="*/ 71454 h 73065"/>
              <a:gd name="T10" fmla="*/ 25794 w 33172"/>
              <a:gd name="T11" fmla="*/ 72214 h 73065"/>
              <a:gd name="T12" fmla="*/ 22914 w 33172"/>
              <a:gd name="T13" fmla="*/ 72905 h 73065"/>
              <a:gd name="T14" fmla="*/ 12599 w 33172"/>
              <a:gd name="T15" fmla="*/ 72905 h 73065"/>
              <a:gd name="T16" fmla="*/ 8356 w 33172"/>
              <a:gd name="T17" fmla="*/ 69387 h 73065"/>
              <a:gd name="T18" fmla="*/ 8356 w 33172"/>
              <a:gd name="T19" fmla="*/ 22236 h 73065"/>
              <a:gd name="T20" fmla="*/ 0 w 33172"/>
              <a:gd name="T21" fmla="*/ 22236 h 73065"/>
              <a:gd name="T22" fmla="*/ 0 w 33172"/>
              <a:gd name="T23" fmla="*/ 14561 h 73065"/>
              <a:gd name="T24" fmla="*/ 8356 w 33172"/>
              <a:gd name="T25" fmla="*/ 14561 h 73065"/>
              <a:gd name="T26" fmla="*/ 8356 w 33172"/>
              <a:gd name="T27" fmla="*/ 2851 h 73065"/>
              <a:gd name="T28" fmla="*/ 17043 w 33172"/>
              <a:gd name="T29" fmla="*/ 0 h 73065"/>
              <a:gd name="T30" fmla="*/ 17043 w 33172"/>
              <a:gd name="T31" fmla="*/ 14561 h 73065"/>
              <a:gd name="T32" fmla="*/ 27816 w 33172"/>
              <a:gd name="T33" fmla="*/ 14561 h 73065"/>
              <a:gd name="T34" fmla="*/ 27816 w 33172"/>
              <a:gd name="T35" fmla="*/ 22236 h 73065"/>
              <a:gd name="T36" fmla="*/ 17043 w 33172"/>
              <a:gd name="T37" fmla="*/ 22236 h 73065"/>
              <a:gd name="T38" fmla="*/ 17043 w 33172"/>
              <a:gd name="T39" fmla="*/ 62748 h 7306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33172" h="73065">
                <a:moveTo>
                  <a:pt x="20306" y="62884"/>
                </a:moveTo>
                <a:lnTo>
                  <a:pt x="22140" y="65398"/>
                </a:lnTo>
                <a:lnTo>
                  <a:pt x="29372" y="65398"/>
                </a:lnTo>
                <a:lnTo>
                  <a:pt x="33145" y="63894"/>
                </a:lnTo>
                <a:lnTo>
                  <a:pt x="33172" y="71610"/>
                </a:lnTo>
                <a:lnTo>
                  <a:pt x="30735" y="72374"/>
                </a:lnTo>
                <a:lnTo>
                  <a:pt x="27302" y="73065"/>
                </a:lnTo>
                <a:lnTo>
                  <a:pt x="15013" y="73065"/>
                </a:lnTo>
                <a:lnTo>
                  <a:pt x="9956" y="69539"/>
                </a:lnTo>
                <a:lnTo>
                  <a:pt x="9956" y="22284"/>
                </a:lnTo>
                <a:lnTo>
                  <a:pt x="0" y="22284"/>
                </a:lnTo>
                <a:lnTo>
                  <a:pt x="0" y="14593"/>
                </a:lnTo>
                <a:lnTo>
                  <a:pt x="9956" y="14593"/>
                </a:lnTo>
                <a:lnTo>
                  <a:pt x="9956" y="2859"/>
                </a:lnTo>
                <a:lnTo>
                  <a:pt x="20306" y="0"/>
                </a:lnTo>
                <a:lnTo>
                  <a:pt x="20306" y="14593"/>
                </a:lnTo>
                <a:lnTo>
                  <a:pt x="33145" y="14593"/>
                </a:lnTo>
                <a:lnTo>
                  <a:pt x="33145" y="22284"/>
                </a:lnTo>
                <a:lnTo>
                  <a:pt x="20306" y="22284"/>
                </a:lnTo>
                <a:lnTo>
                  <a:pt x="20306" y="62884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7" name="object 35"/>
          <xdr:cNvSpPr>
            <a:spLocks/>
          </xdr:cNvSpPr>
        </xdr:nvSpPr>
        <xdr:spPr bwMode="auto">
          <a:xfrm>
            <a:off x="1797050" y="895350"/>
            <a:ext cx="46038" cy="58738"/>
          </a:xfrm>
          <a:custGeom>
            <a:avLst/>
            <a:gdLst>
              <a:gd name="T0" fmla="*/ 23238 w 46194"/>
              <a:gd name="T1" fmla="*/ 6877 h 59309"/>
              <a:gd name="T2" fmla="*/ 16673 w 46194"/>
              <a:gd name="T3" fmla="*/ 6877 h 59309"/>
              <a:gd name="T4" fmla="*/ 10883 w 46194"/>
              <a:gd name="T5" fmla="*/ 11242 h 59309"/>
              <a:gd name="T6" fmla="*/ 10625 w 46194"/>
              <a:gd name="T7" fmla="*/ 24308 h 59309"/>
              <a:gd name="T8" fmla="*/ 35388 w 46194"/>
              <a:gd name="T9" fmla="*/ 24308 h 59309"/>
              <a:gd name="T10" fmla="*/ 45574 w 46194"/>
              <a:gd name="T11" fmla="*/ 31210 h 59309"/>
              <a:gd name="T12" fmla="*/ 10625 w 46194"/>
              <a:gd name="T13" fmla="*/ 31210 h 59309"/>
              <a:gd name="T14" fmla="*/ 10637 w 46194"/>
              <a:gd name="T15" fmla="*/ 32221 h 59309"/>
              <a:gd name="T16" fmla="*/ 15054 w 46194"/>
              <a:gd name="T17" fmla="*/ 45774 h 59309"/>
              <a:gd name="T18" fmla="*/ 27504 w 46194"/>
              <a:gd name="T19" fmla="*/ 50157 h 59309"/>
              <a:gd name="T20" fmla="*/ 32545 w 46194"/>
              <a:gd name="T21" fmla="*/ 50157 h 59309"/>
              <a:gd name="T22" fmla="*/ 38154 w 46194"/>
              <a:gd name="T23" fmla="*/ 47881 h 59309"/>
              <a:gd name="T24" fmla="*/ 41670 w 46194"/>
              <a:gd name="T25" fmla="*/ 45556 h 59309"/>
              <a:gd name="T26" fmla="*/ 42161 w 46194"/>
              <a:gd name="T27" fmla="*/ 53833 h 59309"/>
              <a:gd name="T28" fmla="*/ 37301 w 46194"/>
              <a:gd name="T29" fmla="*/ 55873 h 59309"/>
              <a:gd name="T30" fmla="*/ 30994 w 46194"/>
              <a:gd name="T31" fmla="*/ 57057 h 59309"/>
              <a:gd name="T32" fmla="*/ 23832 w 46194"/>
              <a:gd name="T33" fmla="*/ 57044 h 59309"/>
              <a:gd name="T34" fmla="*/ 10668 w 46194"/>
              <a:gd name="T35" fmla="*/ 53263 h 59309"/>
              <a:gd name="T36" fmla="*/ 2686 w 46194"/>
              <a:gd name="T37" fmla="*/ 43437 h 59309"/>
              <a:gd name="T38" fmla="*/ 0 w 46194"/>
              <a:gd name="T39" fmla="*/ 28529 h 59309"/>
              <a:gd name="T40" fmla="*/ 2803 w 46194"/>
              <a:gd name="T41" fmla="*/ 13266 h 59309"/>
              <a:gd name="T42" fmla="*/ 10860 w 46194"/>
              <a:gd name="T43" fmla="*/ 3485 h 59309"/>
              <a:gd name="T44" fmla="*/ 23833 w 46194"/>
              <a:gd name="T45" fmla="*/ 0 h 59309"/>
              <a:gd name="T46" fmla="*/ 34003 w 46194"/>
              <a:gd name="T47" fmla="*/ 2230 h 59309"/>
              <a:gd name="T48" fmla="*/ 35388 w 46194"/>
              <a:gd name="T49" fmla="*/ 12687 h 59309"/>
              <a:gd name="T50" fmla="*/ 31356 w 46194"/>
              <a:gd name="T51" fmla="*/ 6877 h 59309"/>
              <a:gd name="T52" fmla="*/ 23238 w 46194"/>
              <a:gd name="T53" fmla="*/ 6877 h 59309"/>
              <a:gd name="T54" fmla="*/ 42606 w 46194"/>
              <a:gd name="T55" fmla="*/ 11281 h 59309"/>
              <a:gd name="T56" fmla="*/ 45574 w 46194"/>
              <a:gd name="T57" fmla="*/ 26371 h 59309"/>
              <a:gd name="T58" fmla="*/ 45574 w 46194"/>
              <a:gd name="T59" fmla="*/ 31210 h 59309"/>
              <a:gd name="T60" fmla="*/ 35388 w 46194"/>
              <a:gd name="T61" fmla="*/ 24308 h 59309"/>
              <a:gd name="T62" fmla="*/ 35388 w 46194"/>
              <a:gd name="T63" fmla="*/ 12687 h 59309"/>
              <a:gd name="T64" fmla="*/ 34003 w 46194"/>
              <a:gd name="T65" fmla="*/ 2230 h 59309"/>
              <a:gd name="T66" fmla="*/ 42606 w 46194"/>
              <a:gd name="T67" fmla="*/ 11281 h 59309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46194" h="59309">
                <a:moveTo>
                  <a:pt x="23555" y="7148"/>
                </a:moveTo>
                <a:lnTo>
                  <a:pt x="16900" y="7148"/>
                </a:lnTo>
                <a:lnTo>
                  <a:pt x="11031" y="11684"/>
                </a:lnTo>
                <a:lnTo>
                  <a:pt x="10769" y="25267"/>
                </a:lnTo>
                <a:lnTo>
                  <a:pt x="35870" y="25267"/>
                </a:lnTo>
                <a:lnTo>
                  <a:pt x="46194" y="32440"/>
                </a:lnTo>
                <a:lnTo>
                  <a:pt x="10769" y="32440"/>
                </a:lnTo>
                <a:lnTo>
                  <a:pt x="10781" y="33491"/>
                </a:lnTo>
                <a:lnTo>
                  <a:pt x="15259" y="47580"/>
                </a:lnTo>
                <a:lnTo>
                  <a:pt x="27879" y="52136"/>
                </a:lnTo>
                <a:lnTo>
                  <a:pt x="32988" y="52136"/>
                </a:lnTo>
                <a:lnTo>
                  <a:pt x="38674" y="49770"/>
                </a:lnTo>
                <a:lnTo>
                  <a:pt x="42238" y="47354"/>
                </a:lnTo>
                <a:lnTo>
                  <a:pt x="42735" y="55957"/>
                </a:lnTo>
                <a:lnTo>
                  <a:pt x="37809" y="58077"/>
                </a:lnTo>
                <a:lnTo>
                  <a:pt x="31416" y="59309"/>
                </a:lnTo>
                <a:lnTo>
                  <a:pt x="24157" y="59295"/>
                </a:lnTo>
                <a:lnTo>
                  <a:pt x="10813" y="55365"/>
                </a:lnTo>
                <a:lnTo>
                  <a:pt x="2722" y="45150"/>
                </a:lnTo>
                <a:lnTo>
                  <a:pt x="0" y="29654"/>
                </a:lnTo>
                <a:lnTo>
                  <a:pt x="2842" y="13789"/>
                </a:lnTo>
                <a:lnTo>
                  <a:pt x="11008" y="3623"/>
                </a:lnTo>
                <a:lnTo>
                  <a:pt x="24158" y="0"/>
                </a:lnTo>
                <a:lnTo>
                  <a:pt x="34466" y="2318"/>
                </a:lnTo>
                <a:lnTo>
                  <a:pt x="35870" y="13188"/>
                </a:lnTo>
                <a:lnTo>
                  <a:pt x="31783" y="7148"/>
                </a:lnTo>
                <a:lnTo>
                  <a:pt x="23555" y="7148"/>
                </a:lnTo>
                <a:close/>
              </a:path>
              <a:path w="46194" h="59309">
                <a:moveTo>
                  <a:pt x="43186" y="11727"/>
                </a:moveTo>
                <a:lnTo>
                  <a:pt x="46194" y="27411"/>
                </a:lnTo>
                <a:lnTo>
                  <a:pt x="46194" y="32440"/>
                </a:lnTo>
                <a:lnTo>
                  <a:pt x="35870" y="25267"/>
                </a:lnTo>
                <a:lnTo>
                  <a:pt x="35870" y="13188"/>
                </a:lnTo>
                <a:lnTo>
                  <a:pt x="34466" y="2318"/>
                </a:lnTo>
                <a:lnTo>
                  <a:pt x="43186" y="11727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8" name="object 36"/>
          <xdr:cNvSpPr>
            <a:spLocks/>
          </xdr:cNvSpPr>
        </xdr:nvSpPr>
        <xdr:spPr bwMode="auto">
          <a:xfrm>
            <a:off x="1855788" y="895350"/>
            <a:ext cx="44450" cy="58738"/>
          </a:xfrm>
          <a:custGeom>
            <a:avLst/>
            <a:gdLst>
              <a:gd name="T0" fmla="*/ 10531 w 44779"/>
              <a:gd name="T1" fmla="*/ 13629 h 58447"/>
              <a:gd name="T2" fmla="*/ 10531 w 44779"/>
              <a:gd name="T3" fmla="*/ 59619 h 58447"/>
              <a:gd name="T4" fmla="*/ 481 w 44779"/>
              <a:gd name="T5" fmla="*/ 59619 h 58447"/>
              <a:gd name="T6" fmla="*/ 481 w 44779"/>
              <a:gd name="T7" fmla="*/ 9279 h 58447"/>
              <a:gd name="T8" fmla="*/ 100 w 44779"/>
              <a:gd name="T9" fmla="*/ 5030 h 58447"/>
              <a:gd name="T10" fmla="*/ 0 w 44779"/>
              <a:gd name="T11" fmla="*/ 854 h 58447"/>
              <a:gd name="T12" fmla="*/ 9642 w 44779"/>
              <a:gd name="T13" fmla="*/ 854 h 58447"/>
              <a:gd name="T14" fmla="*/ 9997 w 44779"/>
              <a:gd name="T15" fmla="*/ 9605 h 58447"/>
              <a:gd name="T16" fmla="*/ 10277 w 44779"/>
              <a:gd name="T17" fmla="*/ 9605 h 58447"/>
              <a:gd name="T18" fmla="*/ 13483 w 44779"/>
              <a:gd name="T19" fmla="*/ 2915 h 58447"/>
              <a:gd name="T20" fmla="*/ 18622 w 44779"/>
              <a:gd name="T21" fmla="*/ 0 h 58447"/>
              <a:gd name="T22" fmla="*/ 25643 w 44779"/>
              <a:gd name="T23" fmla="*/ 0 h 58447"/>
              <a:gd name="T24" fmla="*/ 38323 w 44779"/>
              <a:gd name="T25" fmla="*/ 4343 h 58447"/>
              <a:gd name="T26" fmla="*/ 43465 w 44779"/>
              <a:gd name="T27" fmla="*/ 17888 h 58447"/>
              <a:gd name="T28" fmla="*/ 43477 w 44779"/>
              <a:gd name="T29" fmla="*/ 59619 h 58447"/>
              <a:gd name="T30" fmla="*/ 33429 w 44779"/>
              <a:gd name="T31" fmla="*/ 59619 h 58447"/>
              <a:gd name="T32" fmla="*/ 33429 w 44779"/>
              <a:gd name="T33" fmla="*/ 12396 h 58447"/>
              <a:gd name="T34" fmla="*/ 29816 w 44779"/>
              <a:gd name="T35" fmla="*/ 8297 h 58447"/>
              <a:gd name="T36" fmla="*/ 15543 w 44779"/>
              <a:gd name="T37" fmla="*/ 8297 h 58447"/>
              <a:gd name="T38" fmla="*/ 10531 w 44779"/>
              <a:gd name="T39" fmla="*/ 13629 h 5844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44779" h="58447">
                <a:moveTo>
                  <a:pt x="10847" y="13360"/>
                </a:moveTo>
                <a:lnTo>
                  <a:pt x="10847" y="58447"/>
                </a:lnTo>
                <a:lnTo>
                  <a:pt x="497" y="58447"/>
                </a:lnTo>
                <a:lnTo>
                  <a:pt x="497" y="9096"/>
                </a:lnTo>
                <a:lnTo>
                  <a:pt x="104" y="4930"/>
                </a:lnTo>
                <a:lnTo>
                  <a:pt x="0" y="838"/>
                </a:lnTo>
                <a:lnTo>
                  <a:pt x="9930" y="838"/>
                </a:lnTo>
                <a:lnTo>
                  <a:pt x="10297" y="9416"/>
                </a:lnTo>
                <a:lnTo>
                  <a:pt x="10585" y="9416"/>
                </a:lnTo>
                <a:lnTo>
                  <a:pt x="13887" y="2859"/>
                </a:lnTo>
                <a:lnTo>
                  <a:pt x="19180" y="0"/>
                </a:lnTo>
                <a:lnTo>
                  <a:pt x="26411" y="0"/>
                </a:lnTo>
                <a:lnTo>
                  <a:pt x="39471" y="4258"/>
                </a:lnTo>
                <a:lnTo>
                  <a:pt x="44766" y="17536"/>
                </a:lnTo>
                <a:lnTo>
                  <a:pt x="44779" y="58447"/>
                </a:lnTo>
                <a:lnTo>
                  <a:pt x="34429" y="58447"/>
                </a:lnTo>
                <a:lnTo>
                  <a:pt x="34429" y="12152"/>
                </a:lnTo>
                <a:lnTo>
                  <a:pt x="30709" y="8134"/>
                </a:lnTo>
                <a:lnTo>
                  <a:pt x="16009" y="8134"/>
                </a:lnTo>
                <a:lnTo>
                  <a:pt x="10847" y="13360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9" name="object 37"/>
          <xdr:cNvSpPr>
            <a:spLocks/>
          </xdr:cNvSpPr>
        </xdr:nvSpPr>
        <xdr:spPr bwMode="auto">
          <a:xfrm>
            <a:off x="1912938" y="868363"/>
            <a:ext cx="47625" cy="85725"/>
          </a:xfrm>
          <a:custGeom>
            <a:avLst/>
            <a:gdLst>
              <a:gd name="T0" fmla="*/ 44679 w 48500"/>
              <a:gd name="T1" fmla="*/ 77790 h 85686"/>
              <a:gd name="T2" fmla="*/ 44996 w 48500"/>
              <a:gd name="T3" fmla="*/ 81471 h 85686"/>
              <a:gd name="T4" fmla="*/ 45094 w 48500"/>
              <a:gd name="T5" fmla="*/ 84979 h 85686"/>
              <a:gd name="T6" fmla="*/ 35836 w 48500"/>
              <a:gd name="T7" fmla="*/ 84979 h 85686"/>
              <a:gd name="T8" fmla="*/ 35470 w 48500"/>
              <a:gd name="T9" fmla="*/ 76557 h 85686"/>
              <a:gd name="T10" fmla="*/ 35276 w 48500"/>
              <a:gd name="T11" fmla="*/ 76557 h 85686"/>
              <a:gd name="T12" fmla="*/ 32767 w 48500"/>
              <a:gd name="T13" fmla="*/ 81101 h 85686"/>
              <a:gd name="T14" fmla="*/ 28478 w 48500"/>
              <a:gd name="T15" fmla="*/ 85842 h 85686"/>
              <a:gd name="T16" fmla="*/ 22340 w 48500"/>
              <a:gd name="T17" fmla="*/ 78163 h 85686"/>
              <a:gd name="T18" fmla="*/ 22835 w 48500"/>
              <a:gd name="T19" fmla="*/ 78155 h 85686"/>
              <a:gd name="T20" fmla="*/ 32087 w 48500"/>
              <a:gd name="T21" fmla="*/ 72370 h 85686"/>
              <a:gd name="T22" fmla="*/ 35057 w 48500"/>
              <a:gd name="T23" fmla="*/ 56135 h 85686"/>
              <a:gd name="T24" fmla="*/ 35051 w 48500"/>
              <a:gd name="T25" fmla="*/ 55273 h 85686"/>
              <a:gd name="T26" fmla="*/ 31842 w 48500"/>
              <a:gd name="T27" fmla="*/ 39442 h 85686"/>
              <a:gd name="T28" fmla="*/ 22340 w 48500"/>
              <a:gd name="T29" fmla="*/ 34079 h 85686"/>
              <a:gd name="T30" fmla="*/ 21851 w 48500"/>
              <a:gd name="T31" fmla="*/ 34088 h 85686"/>
              <a:gd name="T32" fmla="*/ 12618 w 48500"/>
              <a:gd name="T33" fmla="*/ 39872 h 85686"/>
              <a:gd name="T34" fmla="*/ 9671 w 48500"/>
              <a:gd name="T35" fmla="*/ 56135 h 85686"/>
              <a:gd name="T36" fmla="*/ 9675 w 48500"/>
              <a:gd name="T37" fmla="*/ 56913 h 85686"/>
              <a:gd name="T38" fmla="*/ 9237 w 48500"/>
              <a:gd name="T39" fmla="*/ 29919 h 85686"/>
              <a:gd name="T40" fmla="*/ 20073 w 48500"/>
              <a:gd name="T41" fmla="*/ 26399 h 85686"/>
              <a:gd name="T42" fmla="*/ 26651 w 48500"/>
              <a:gd name="T43" fmla="*/ 26399 h 85686"/>
              <a:gd name="T44" fmla="*/ 30964 w 48500"/>
              <a:gd name="T45" fmla="*/ 29016 h 85686"/>
              <a:gd name="T46" fmla="*/ 34813 w 48500"/>
              <a:gd name="T47" fmla="*/ 35117 h 85686"/>
              <a:gd name="T48" fmla="*/ 35057 w 48500"/>
              <a:gd name="T49" fmla="*/ 35117 h 85686"/>
              <a:gd name="T50" fmla="*/ 35057 w 48500"/>
              <a:gd name="T51" fmla="*/ 0 h 85686"/>
              <a:gd name="T52" fmla="*/ 44679 w 48500"/>
              <a:gd name="T53" fmla="*/ 0 h 85686"/>
              <a:gd name="T54" fmla="*/ 44679 w 48500"/>
              <a:gd name="T55" fmla="*/ 77790 h 85686"/>
              <a:gd name="T56" fmla="*/ 2192 w 48500"/>
              <a:gd name="T57" fmla="*/ 40558 h 85686"/>
              <a:gd name="T58" fmla="*/ 9237 w 48500"/>
              <a:gd name="T59" fmla="*/ 29919 h 85686"/>
              <a:gd name="T60" fmla="*/ 9675 w 48500"/>
              <a:gd name="T61" fmla="*/ 56913 h 85686"/>
              <a:gd name="T62" fmla="*/ 12849 w 48500"/>
              <a:gd name="T63" fmla="*/ 72782 h 85686"/>
              <a:gd name="T64" fmla="*/ 22340 w 48500"/>
              <a:gd name="T65" fmla="*/ 78163 h 85686"/>
              <a:gd name="T66" fmla="*/ 28478 w 48500"/>
              <a:gd name="T67" fmla="*/ 85842 h 85686"/>
              <a:gd name="T68" fmla="*/ 20073 w 48500"/>
              <a:gd name="T69" fmla="*/ 85842 h 85686"/>
              <a:gd name="T70" fmla="*/ 10275 w 48500"/>
              <a:gd name="T71" fmla="*/ 83066 h 85686"/>
              <a:gd name="T72" fmla="*/ 2752 w 48500"/>
              <a:gd name="T73" fmla="*/ 73219 h 85686"/>
              <a:gd name="T74" fmla="*/ 0 w 48500"/>
              <a:gd name="T75" fmla="*/ 56135 h 85686"/>
              <a:gd name="T76" fmla="*/ 2192 w 48500"/>
              <a:gd name="T77" fmla="*/ 40558 h 8568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48500" h="85686">
                <a:moveTo>
                  <a:pt x="48054" y="77650"/>
                </a:moveTo>
                <a:lnTo>
                  <a:pt x="48395" y="81323"/>
                </a:lnTo>
                <a:lnTo>
                  <a:pt x="48500" y="84823"/>
                </a:lnTo>
                <a:lnTo>
                  <a:pt x="38543" y="84823"/>
                </a:lnTo>
                <a:lnTo>
                  <a:pt x="38150" y="76417"/>
                </a:lnTo>
                <a:lnTo>
                  <a:pt x="37940" y="76417"/>
                </a:lnTo>
                <a:lnTo>
                  <a:pt x="35242" y="80953"/>
                </a:lnTo>
                <a:lnTo>
                  <a:pt x="30630" y="85686"/>
                </a:lnTo>
                <a:lnTo>
                  <a:pt x="24027" y="78019"/>
                </a:lnTo>
                <a:lnTo>
                  <a:pt x="24560" y="78011"/>
                </a:lnTo>
                <a:lnTo>
                  <a:pt x="34511" y="72238"/>
                </a:lnTo>
                <a:lnTo>
                  <a:pt x="37705" y="56031"/>
                </a:lnTo>
                <a:lnTo>
                  <a:pt x="37699" y="55173"/>
                </a:lnTo>
                <a:lnTo>
                  <a:pt x="34248" y="39370"/>
                </a:lnTo>
                <a:lnTo>
                  <a:pt x="24027" y="34018"/>
                </a:lnTo>
                <a:lnTo>
                  <a:pt x="23501" y="34026"/>
                </a:lnTo>
                <a:lnTo>
                  <a:pt x="13571" y="39800"/>
                </a:lnTo>
                <a:lnTo>
                  <a:pt x="10402" y="56031"/>
                </a:lnTo>
                <a:lnTo>
                  <a:pt x="10406" y="56809"/>
                </a:lnTo>
                <a:lnTo>
                  <a:pt x="9935" y="29863"/>
                </a:lnTo>
                <a:lnTo>
                  <a:pt x="21590" y="26351"/>
                </a:lnTo>
                <a:lnTo>
                  <a:pt x="28665" y="26351"/>
                </a:lnTo>
                <a:lnTo>
                  <a:pt x="33303" y="28964"/>
                </a:lnTo>
                <a:lnTo>
                  <a:pt x="37443" y="35053"/>
                </a:lnTo>
                <a:lnTo>
                  <a:pt x="37705" y="35053"/>
                </a:lnTo>
                <a:lnTo>
                  <a:pt x="37705" y="0"/>
                </a:lnTo>
                <a:lnTo>
                  <a:pt x="48054" y="0"/>
                </a:lnTo>
                <a:lnTo>
                  <a:pt x="48054" y="77650"/>
                </a:lnTo>
                <a:close/>
              </a:path>
              <a:path w="48500" h="85686">
                <a:moveTo>
                  <a:pt x="2358" y="40486"/>
                </a:moveTo>
                <a:lnTo>
                  <a:pt x="9935" y="29863"/>
                </a:lnTo>
                <a:lnTo>
                  <a:pt x="10406" y="56809"/>
                </a:lnTo>
                <a:lnTo>
                  <a:pt x="13819" y="72650"/>
                </a:lnTo>
                <a:lnTo>
                  <a:pt x="24027" y="78019"/>
                </a:lnTo>
                <a:lnTo>
                  <a:pt x="30630" y="85686"/>
                </a:lnTo>
                <a:lnTo>
                  <a:pt x="21590" y="85686"/>
                </a:lnTo>
                <a:lnTo>
                  <a:pt x="11051" y="82914"/>
                </a:lnTo>
                <a:lnTo>
                  <a:pt x="2959" y="73087"/>
                </a:lnTo>
                <a:lnTo>
                  <a:pt x="0" y="56031"/>
                </a:lnTo>
                <a:lnTo>
                  <a:pt x="2358" y="40486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30" name="object 38"/>
          <xdr:cNvSpPr>
            <a:spLocks/>
          </xdr:cNvSpPr>
        </xdr:nvSpPr>
        <xdr:spPr bwMode="auto">
          <a:xfrm>
            <a:off x="1971675" y="895350"/>
            <a:ext cx="46038" cy="58738"/>
          </a:xfrm>
          <a:custGeom>
            <a:avLst/>
            <a:gdLst>
              <a:gd name="T0" fmla="*/ 10613 w 45749"/>
              <a:gd name="T1" fmla="*/ 46309 h 59334"/>
              <a:gd name="T2" fmla="*/ 14160 w 45749"/>
              <a:gd name="T3" fmla="*/ 50097 h 59334"/>
              <a:gd name="T4" fmla="*/ 21443 w 45749"/>
              <a:gd name="T5" fmla="*/ 50097 h 59334"/>
              <a:gd name="T6" fmla="*/ 18540 w 45749"/>
              <a:gd name="T7" fmla="*/ 56986 h 59334"/>
              <a:gd name="T8" fmla="*/ 7953 w 45749"/>
              <a:gd name="T9" fmla="*/ 56986 h 59334"/>
              <a:gd name="T10" fmla="*/ 0 w 45749"/>
              <a:gd name="T11" fmla="*/ 51754 h 59334"/>
              <a:gd name="T12" fmla="*/ 0 w 45749"/>
              <a:gd name="T13" fmla="*/ 41076 h 59334"/>
              <a:gd name="T14" fmla="*/ 2066 w 45749"/>
              <a:gd name="T15" fmla="*/ 32759 h 59334"/>
              <a:gd name="T16" fmla="*/ 11561 w 45749"/>
              <a:gd name="T17" fmla="*/ 25168 h 59334"/>
              <a:gd name="T18" fmla="*/ 30175 w 45749"/>
              <a:gd name="T19" fmla="*/ 22325 h 59334"/>
              <a:gd name="T20" fmla="*/ 36355 w 45749"/>
              <a:gd name="T21" fmla="*/ 22325 h 59334"/>
              <a:gd name="T22" fmla="*/ 36355 w 45749"/>
              <a:gd name="T23" fmla="*/ 15578 h 59334"/>
              <a:gd name="T24" fmla="*/ 33937 w 45749"/>
              <a:gd name="T25" fmla="*/ 10844 h 59334"/>
              <a:gd name="T26" fmla="*/ 31814 w 45749"/>
              <a:gd name="T27" fmla="*/ 8356 h 59334"/>
              <a:gd name="T28" fmla="*/ 27704 w 45749"/>
              <a:gd name="T29" fmla="*/ 7363 h 59334"/>
              <a:gd name="T30" fmla="*/ 16767 w 45749"/>
              <a:gd name="T31" fmla="*/ 7363 h 59334"/>
              <a:gd name="T32" fmla="*/ 10533 w 45749"/>
              <a:gd name="T33" fmla="*/ 9634 h 59334"/>
              <a:gd name="T34" fmla="*/ 6825 w 45749"/>
              <a:gd name="T35" fmla="*/ 13091 h 59334"/>
              <a:gd name="T36" fmla="*/ 5696 w 45749"/>
              <a:gd name="T37" fmla="*/ 4544 h 59334"/>
              <a:gd name="T38" fmla="*/ 10990 w 45749"/>
              <a:gd name="T39" fmla="*/ 1632 h 59334"/>
              <a:gd name="T40" fmla="*/ 17492 w 45749"/>
              <a:gd name="T41" fmla="*/ 0 h 59334"/>
              <a:gd name="T42" fmla="*/ 33184 w 45749"/>
              <a:gd name="T43" fmla="*/ 0 h 59334"/>
              <a:gd name="T44" fmla="*/ 38828 w 45749"/>
              <a:gd name="T45" fmla="*/ 3457 h 59334"/>
              <a:gd name="T46" fmla="*/ 36355 w 45749"/>
              <a:gd name="T47" fmla="*/ 43680 h 59334"/>
              <a:gd name="T48" fmla="*/ 36355 w 45749"/>
              <a:gd name="T49" fmla="*/ 29024 h 59334"/>
              <a:gd name="T50" fmla="*/ 34474 w 45749"/>
              <a:gd name="T51" fmla="*/ 28814 h 59334"/>
              <a:gd name="T52" fmla="*/ 16525 w 45749"/>
              <a:gd name="T53" fmla="*/ 28814 h 59334"/>
              <a:gd name="T54" fmla="*/ 10613 w 45749"/>
              <a:gd name="T55" fmla="*/ 33950 h 59334"/>
              <a:gd name="T56" fmla="*/ 10613 w 45749"/>
              <a:gd name="T57" fmla="*/ 46309 h 59334"/>
              <a:gd name="T58" fmla="*/ 46378 w 45749"/>
              <a:gd name="T59" fmla="*/ 50924 h 59334"/>
              <a:gd name="T60" fmla="*/ 46647 w 45749"/>
              <a:gd name="T61" fmla="*/ 54192 h 59334"/>
              <a:gd name="T62" fmla="*/ 46917 w 45749"/>
              <a:gd name="T63" fmla="*/ 56134 h 59334"/>
              <a:gd name="T64" fmla="*/ 37350 w 45749"/>
              <a:gd name="T65" fmla="*/ 56134 h 59334"/>
              <a:gd name="T66" fmla="*/ 36678 w 45749"/>
              <a:gd name="T67" fmla="*/ 48795 h 59334"/>
              <a:gd name="T68" fmla="*/ 36490 w 45749"/>
              <a:gd name="T69" fmla="*/ 48795 h 59334"/>
              <a:gd name="T70" fmla="*/ 33588 w 45749"/>
              <a:gd name="T71" fmla="*/ 53009 h 59334"/>
              <a:gd name="T72" fmla="*/ 28293 w 45749"/>
              <a:gd name="T73" fmla="*/ 56986 h 59334"/>
              <a:gd name="T74" fmla="*/ 18540 w 45749"/>
              <a:gd name="T75" fmla="*/ 56986 h 59334"/>
              <a:gd name="T76" fmla="*/ 21443 w 45749"/>
              <a:gd name="T77" fmla="*/ 50097 h 59334"/>
              <a:gd name="T78" fmla="*/ 30579 w 45749"/>
              <a:gd name="T79" fmla="*/ 50097 h 59334"/>
              <a:gd name="T80" fmla="*/ 36355 w 45749"/>
              <a:gd name="T81" fmla="*/ 43680 h 59334"/>
              <a:gd name="T82" fmla="*/ 38828 w 45749"/>
              <a:gd name="T83" fmla="*/ 3457 h 59334"/>
              <a:gd name="T84" fmla="*/ 40843 w 45749"/>
              <a:gd name="T85" fmla="*/ 5209 h 59334"/>
              <a:gd name="T86" fmla="*/ 43611 w 45749"/>
              <a:gd name="T87" fmla="*/ 7599 h 59334"/>
              <a:gd name="T88" fmla="*/ 46378 w 45749"/>
              <a:gd name="T89" fmla="*/ 10914 h 59334"/>
              <a:gd name="T90" fmla="*/ 46378 w 45749"/>
              <a:gd name="T91" fmla="*/ 50924 h 59334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45749" h="59334">
                <a:moveTo>
                  <a:pt x="10349" y="48217"/>
                </a:moveTo>
                <a:lnTo>
                  <a:pt x="13808" y="52161"/>
                </a:lnTo>
                <a:lnTo>
                  <a:pt x="20909" y="52161"/>
                </a:lnTo>
                <a:lnTo>
                  <a:pt x="18079" y="59334"/>
                </a:lnTo>
                <a:lnTo>
                  <a:pt x="7755" y="59334"/>
                </a:lnTo>
                <a:lnTo>
                  <a:pt x="0" y="53886"/>
                </a:lnTo>
                <a:lnTo>
                  <a:pt x="0" y="42769"/>
                </a:lnTo>
                <a:lnTo>
                  <a:pt x="2014" y="34109"/>
                </a:lnTo>
                <a:lnTo>
                  <a:pt x="11273" y="26205"/>
                </a:lnTo>
                <a:lnTo>
                  <a:pt x="29425" y="23245"/>
                </a:lnTo>
                <a:lnTo>
                  <a:pt x="35451" y="23245"/>
                </a:lnTo>
                <a:lnTo>
                  <a:pt x="35451" y="16220"/>
                </a:lnTo>
                <a:lnTo>
                  <a:pt x="33093" y="11290"/>
                </a:lnTo>
                <a:lnTo>
                  <a:pt x="31023" y="8701"/>
                </a:lnTo>
                <a:lnTo>
                  <a:pt x="27014" y="7666"/>
                </a:lnTo>
                <a:lnTo>
                  <a:pt x="16350" y="7666"/>
                </a:lnTo>
                <a:lnTo>
                  <a:pt x="10271" y="10032"/>
                </a:lnTo>
                <a:lnTo>
                  <a:pt x="6655" y="13631"/>
                </a:lnTo>
                <a:lnTo>
                  <a:pt x="5554" y="4732"/>
                </a:lnTo>
                <a:lnTo>
                  <a:pt x="10716" y="1700"/>
                </a:lnTo>
                <a:lnTo>
                  <a:pt x="17057" y="0"/>
                </a:lnTo>
                <a:lnTo>
                  <a:pt x="32359" y="0"/>
                </a:lnTo>
                <a:lnTo>
                  <a:pt x="37862" y="3599"/>
                </a:lnTo>
                <a:lnTo>
                  <a:pt x="35451" y="45480"/>
                </a:lnTo>
                <a:lnTo>
                  <a:pt x="35451" y="30221"/>
                </a:lnTo>
                <a:lnTo>
                  <a:pt x="33617" y="30000"/>
                </a:lnTo>
                <a:lnTo>
                  <a:pt x="16114" y="30000"/>
                </a:lnTo>
                <a:lnTo>
                  <a:pt x="10349" y="35349"/>
                </a:lnTo>
                <a:lnTo>
                  <a:pt x="10349" y="48217"/>
                </a:lnTo>
                <a:close/>
              </a:path>
              <a:path w="45749" h="59334">
                <a:moveTo>
                  <a:pt x="45225" y="53023"/>
                </a:moveTo>
                <a:lnTo>
                  <a:pt x="45487" y="56425"/>
                </a:lnTo>
                <a:lnTo>
                  <a:pt x="45749" y="58447"/>
                </a:lnTo>
                <a:lnTo>
                  <a:pt x="36421" y="58447"/>
                </a:lnTo>
                <a:lnTo>
                  <a:pt x="35766" y="50805"/>
                </a:lnTo>
                <a:lnTo>
                  <a:pt x="35582" y="50805"/>
                </a:lnTo>
                <a:lnTo>
                  <a:pt x="32752" y="55193"/>
                </a:lnTo>
                <a:lnTo>
                  <a:pt x="27590" y="59334"/>
                </a:lnTo>
                <a:lnTo>
                  <a:pt x="18079" y="59334"/>
                </a:lnTo>
                <a:lnTo>
                  <a:pt x="20909" y="52161"/>
                </a:lnTo>
                <a:lnTo>
                  <a:pt x="29818" y="52161"/>
                </a:lnTo>
                <a:lnTo>
                  <a:pt x="35451" y="45480"/>
                </a:lnTo>
                <a:lnTo>
                  <a:pt x="37862" y="3599"/>
                </a:lnTo>
                <a:lnTo>
                  <a:pt x="39827" y="5423"/>
                </a:lnTo>
                <a:lnTo>
                  <a:pt x="42526" y="7912"/>
                </a:lnTo>
                <a:lnTo>
                  <a:pt x="45225" y="11364"/>
                </a:lnTo>
                <a:lnTo>
                  <a:pt x="45225" y="53023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31" name="object 39"/>
          <xdr:cNvSpPr>
            <a:spLocks/>
          </xdr:cNvSpPr>
        </xdr:nvSpPr>
        <xdr:spPr bwMode="auto">
          <a:xfrm>
            <a:off x="2038350" y="868363"/>
            <a:ext cx="0" cy="85725"/>
          </a:xfrm>
          <a:custGeom>
            <a:avLst/>
            <a:gdLst>
              <a:gd name="T0" fmla="*/ 88489 h 84823"/>
              <a:gd name="T1" fmla="*/ 0 h 84823"/>
              <a:gd name="T2" fmla="*/ 0 60000 65536"/>
              <a:gd name="T3" fmla="*/ 0 60000 65536"/>
            </a:gdLst>
            <a:ahLst/>
            <a:cxnLst>
              <a:cxn ang="T2">
                <a:pos x="0" y="T0"/>
              </a:cxn>
              <a:cxn ang="T3">
                <a:pos x="0" y="T1"/>
              </a:cxn>
            </a:cxnLst>
            <a:rect l="0" t="0" r="r" b="b"/>
            <a:pathLst>
              <a:path h="84823">
                <a:moveTo>
                  <a:pt x="0" y="84823"/>
                </a:moveTo>
                <a:lnTo>
                  <a:pt x="0" y="0"/>
                </a:lnTo>
              </a:path>
            </a:pathLst>
          </a:custGeom>
          <a:noFill/>
          <a:ln w="11619">
            <a:solidFill>
              <a:srgbClr val="FEFFF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32" name="object 40"/>
          <xdr:cNvSpPr>
            <a:spLocks/>
          </xdr:cNvSpPr>
        </xdr:nvSpPr>
        <xdr:spPr bwMode="auto">
          <a:xfrm>
            <a:off x="1524000" y="141288"/>
            <a:ext cx="200025" cy="234950"/>
          </a:xfrm>
          <a:custGeom>
            <a:avLst/>
            <a:gdLst>
              <a:gd name="T0" fmla="*/ 65981 w 199242"/>
              <a:gd name="T1" fmla="*/ 92303 h 234503"/>
              <a:gd name="T2" fmla="*/ 0 w 199242"/>
              <a:gd name="T3" fmla="*/ 81099 h 234503"/>
              <a:gd name="T4" fmla="*/ 3838 w 199242"/>
              <a:gd name="T5" fmla="*/ 66323 h 234503"/>
              <a:gd name="T6" fmla="*/ 9121 w 199242"/>
              <a:gd name="T7" fmla="*/ 52981 h 234503"/>
              <a:gd name="T8" fmla="*/ 15819 w 199242"/>
              <a:gd name="T9" fmla="*/ 41089 h 234503"/>
              <a:gd name="T10" fmla="*/ 23902 w 199242"/>
              <a:gd name="T11" fmla="*/ 30668 h 234503"/>
              <a:gd name="T12" fmla="*/ 33340 w 199242"/>
              <a:gd name="T13" fmla="*/ 21735 h 234503"/>
              <a:gd name="T14" fmla="*/ 44103 w 199242"/>
              <a:gd name="T15" fmla="*/ 14310 h 234503"/>
              <a:gd name="T16" fmla="*/ 56160 w 199242"/>
              <a:gd name="T17" fmla="*/ 8412 h 234503"/>
              <a:gd name="T18" fmla="*/ 69483 w 199242"/>
              <a:gd name="T19" fmla="*/ 4058 h 234503"/>
              <a:gd name="T20" fmla="*/ 84040 w 199242"/>
              <a:gd name="T21" fmla="*/ 1263 h 234503"/>
              <a:gd name="T22" fmla="*/ 99802 w 199242"/>
              <a:gd name="T23" fmla="*/ 53 h 234503"/>
              <a:gd name="T24" fmla="*/ 104070 w 199242"/>
              <a:gd name="T25" fmla="*/ 0 h 234503"/>
              <a:gd name="T26" fmla="*/ 121602 w 199242"/>
              <a:gd name="T27" fmla="*/ 989 h 234503"/>
              <a:gd name="T28" fmla="*/ 137807 w 199242"/>
              <a:gd name="T29" fmla="*/ 3875 h 234503"/>
              <a:gd name="T30" fmla="*/ 152526 w 199242"/>
              <a:gd name="T31" fmla="*/ 8544 h 234503"/>
              <a:gd name="T32" fmla="*/ 165595 w 199242"/>
              <a:gd name="T33" fmla="*/ 14874 h 234503"/>
              <a:gd name="T34" fmla="*/ 176853 w 199242"/>
              <a:gd name="T35" fmla="*/ 22748 h 234503"/>
              <a:gd name="T36" fmla="*/ 186140 w 199242"/>
              <a:gd name="T37" fmla="*/ 32049 h 234503"/>
              <a:gd name="T38" fmla="*/ 193294 w 199242"/>
              <a:gd name="T39" fmla="*/ 42654 h 234503"/>
              <a:gd name="T40" fmla="*/ 198154 w 199242"/>
              <a:gd name="T41" fmla="*/ 54448 h 234503"/>
              <a:gd name="T42" fmla="*/ 200557 w 199242"/>
              <a:gd name="T43" fmla="*/ 67312 h 234503"/>
              <a:gd name="T44" fmla="*/ 200795 w 199242"/>
              <a:gd name="T45" fmla="*/ 73052 h 234503"/>
              <a:gd name="T46" fmla="*/ 199970 w 199242"/>
              <a:gd name="T47" fmla="*/ 85244 h 234503"/>
              <a:gd name="T48" fmla="*/ 197357 w 199242"/>
              <a:gd name="T49" fmla="*/ 96452 h 234503"/>
              <a:gd name="T50" fmla="*/ 192754 w 199242"/>
              <a:gd name="T51" fmla="*/ 106969 h 234503"/>
              <a:gd name="T52" fmla="*/ 185956 w 199242"/>
              <a:gd name="T53" fmla="*/ 117088 h 234503"/>
              <a:gd name="T54" fmla="*/ 176767 w 199242"/>
              <a:gd name="T55" fmla="*/ 127106 h 234503"/>
              <a:gd name="T56" fmla="*/ 164978 w 199242"/>
              <a:gd name="T57" fmla="*/ 137316 h 234503"/>
              <a:gd name="T58" fmla="*/ 152033 w 199242"/>
              <a:gd name="T59" fmla="*/ 146874 h 234503"/>
              <a:gd name="T60" fmla="*/ 140967 w 199242"/>
              <a:gd name="T61" fmla="*/ 154343 h 234503"/>
              <a:gd name="T62" fmla="*/ 131575 w 199242"/>
              <a:gd name="T63" fmla="*/ 160234 h 234503"/>
              <a:gd name="T64" fmla="*/ 116523 w 199242"/>
              <a:gd name="T65" fmla="*/ 169539 h 234503"/>
              <a:gd name="T66" fmla="*/ 100503 w 199242"/>
              <a:gd name="T67" fmla="*/ 179413 h 234503"/>
              <a:gd name="T68" fmla="*/ 202392 w 199242"/>
              <a:gd name="T69" fmla="*/ 179413 h 234503"/>
              <a:gd name="T70" fmla="*/ 199623 w 199242"/>
              <a:gd name="T71" fmla="*/ 236297 h 234503"/>
              <a:gd name="T72" fmla="*/ 26 w 199242"/>
              <a:gd name="T73" fmla="*/ 236297 h 234503"/>
              <a:gd name="T74" fmla="*/ 26 w 199242"/>
              <a:gd name="T75" fmla="*/ 182916 h 234503"/>
              <a:gd name="T76" fmla="*/ 44769 w 199242"/>
              <a:gd name="T77" fmla="*/ 155294 h 234503"/>
              <a:gd name="T78" fmla="*/ 53492 w 199242"/>
              <a:gd name="T79" fmla="*/ 149505 h 234503"/>
              <a:gd name="T80" fmla="*/ 64208 w 199242"/>
              <a:gd name="T81" fmla="*/ 141915 h 234503"/>
              <a:gd name="T82" fmla="*/ 75886 w 199242"/>
              <a:gd name="T83" fmla="*/ 133311 h 234503"/>
              <a:gd name="T84" fmla="*/ 87481 w 199242"/>
              <a:gd name="T85" fmla="*/ 124471 h 234503"/>
              <a:gd name="T86" fmla="*/ 97961 w 199242"/>
              <a:gd name="T87" fmla="*/ 116183 h 234503"/>
              <a:gd name="T88" fmla="*/ 105641 w 199242"/>
              <a:gd name="T89" fmla="*/ 109789 h 234503"/>
              <a:gd name="T90" fmla="*/ 115910 w 199242"/>
              <a:gd name="T91" fmla="*/ 98947 h 234503"/>
              <a:gd name="T92" fmla="*/ 122081 w 199242"/>
              <a:gd name="T93" fmla="*/ 87699 h 234503"/>
              <a:gd name="T94" fmla="*/ 124060 w 199242"/>
              <a:gd name="T95" fmla="*/ 76554 h 234503"/>
              <a:gd name="T96" fmla="*/ 120257 w 199242"/>
              <a:gd name="T97" fmla="*/ 62714 h 234503"/>
              <a:gd name="T98" fmla="*/ 109840 w 199242"/>
              <a:gd name="T99" fmla="*/ 54157 h 234503"/>
              <a:gd name="T100" fmla="*/ 98561 w 199242"/>
              <a:gd name="T101" fmla="*/ 52063 h 234503"/>
              <a:gd name="T102" fmla="*/ 85657 w 199242"/>
              <a:gd name="T103" fmla="*/ 54471 h 234503"/>
              <a:gd name="T104" fmla="*/ 76055 w 199242"/>
              <a:gd name="T105" fmla="*/ 61784 h 234503"/>
              <a:gd name="T106" fmla="*/ 69576 w 199242"/>
              <a:gd name="T107" fmla="*/ 74128 h 234503"/>
              <a:gd name="T108" fmla="*/ 66052 w 199242"/>
              <a:gd name="T109" fmla="*/ 91636 h 234503"/>
              <a:gd name="T110" fmla="*/ 65981 w 199242"/>
              <a:gd name="T111" fmla="*/ 92303 h 234503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199242" h="234503">
                <a:moveTo>
                  <a:pt x="64955" y="91602"/>
                </a:moveTo>
                <a:lnTo>
                  <a:pt x="0" y="80484"/>
                </a:lnTo>
                <a:lnTo>
                  <a:pt x="3778" y="65820"/>
                </a:lnTo>
                <a:lnTo>
                  <a:pt x="8979" y="52579"/>
                </a:lnTo>
                <a:lnTo>
                  <a:pt x="15573" y="40777"/>
                </a:lnTo>
                <a:lnTo>
                  <a:pt x="23530" y="30436"/>
                </a:lnTo>
                <a:lnTo>
                  <a:pt x="32821" y="21571"/>
                </a:lnTo>
                <a:lnTo>
                  <a:pt x="43416" y="14202"/>
                </a:lnTo>
                <a:lnTo>
                  <a:pt x="55286" y="8348"/>
                </a:lnTo>
                <a:lnTo>
                  <a:pt x="68401" y="4026"/>
                </a:lnTo>
                <a:lnTo>
                  <a:pt x="82732" y="1255"/>
                </a:lnTo>
                <a:lnTo>
                  <a:pt x="98248" y="53"/>
                </a:lnTo>
                <a:lnTo>
                  <a:pt x="102450" y="0"/>
                </a:lnTo>
                <a:lnTo>
                  <a:pt x="119710" y="981"/>
                </a:lnTo>
                <a:lnTo>
                  <a:pt x="135663" y="3847"/>
                </a:lnTo>
                <a:lnTo>
                  <a:pt x="150152" y="8480"/>
                </a:lnTo>
                <a:lnTo>
                  <a:pt x="163017" y="14762"/>
                </a:lnTo>
                <a:lnTo>
                  <a:pt x="174100" y="22576"/>
                </a:lnTo>
                <a:lnTo>
                  <a:pt x="183242" y="31805"/>
                </a:lnTo>
                <a:lnTo>
                  <a:pt x="190284" y="42330"/>
                </a:lnTo>
                <a:lnTo>
                  <a:pt x="195068" y="54035"/>
                </a:lnTo>
                <a:lnTo>
                  <a:pt x="197435" y="66801"/>
                </a:lnTo>
                <a:lnTo>
                  <a:pt x="197669" y="72498"/>
                </a:lnTo>
                <a:lnTo>
                  <a:pt x="196856" y="84597"/>
                </a:lnTo>
                <a:lnTo>
                  <a:pt x="194283" y="95720"/>
                </a:lnTo>
                <a:lnTo>
                  <a:pt x="189752" y="106157"/>
                </a:lnTo>
                <a:lnTo>
                  <a:pt x="183062" y="116200"/>
                </a:lnTo>
                <a:lnTo>
                  <a:pt x="174015" y="126142"/>
                </a:lnTo>
                <a:lnTo>
                  <a:pt x="162410" y="136274"/>
                </a:lnTo>
                <a:lnTo>
                  <a:pt x="149667" y="145760"/>
                </a:lnTo>
                <a:lnTo>
                  <a:pt x="138772" y="153171"/>
                </a:lnTo>
                <a:lnTo>
                  <a:pt x="129527" y="159018"/>
                </a:lnTo>
                <a:lnTo>
                  <a:pt x="114709" y="168252"/>
                </a:lnTo>
                <a:lnTo>
                  <a:pt x="98939" y="178052"/>
                </a:lnTo>
                <a:lnTo>
                  <a:pt x="199242" y="178052"/>
                </a:lnTo>
                <a:lnTo>
                  <a:pt x="196517" y="234503"/>
                </a:lnTo>
                <a:lnTo>
                  <a:pt x="26" y="234503"/>
                </a:lnTo>
                <a:lnTo>
                  <a:pt x="26" y="181528"/>
                </a:lnTo>
                <a:lnTo>
                  <a:pt x="44072" y="154116"/>
                </a:lnTo>
                <a:lnTo>
                  <a:pt x="52659" y="148371"/>
                </a:lnTo>
                <a:lnTo>
                  <a:pt x="63210" y="140839"/>
                </a:lnTo>
                <a:lnTo>
                  <a:pt x="74704" y="132299"/>
                </a:lnTo>
                <a:lnTo>
                  <a:pt x="86120" y="123527"/>
                </a:lnTo>
                <a:lnTo>
                  <a:pt x="96437" y="115301"/>
                </a:lnTo>
                <a:lnTo>
                  <a:pt x="103996" y="108956"/>
                </a:lnTo>
                <a:lnTo>
                  <a:pt x="114106" y="98196"/>
                </a:lnTo>
                <a:lnTo>
                  <a:pt x="120181" y="87033"/>
                </a:lnTo>
                <a:lnTo>
                  <a:pt x="122128" y="75973"/>
                </a:lnTo>
                <a:lnTo>
                  <a:pt x="118385" y="62238"/>
                </a:lnTo>
                <a:lnTo>
                  <a:pt x="108130" y="53746"/>
                </a:lnTo>
                <a:lnTo>
                  <a:pt x="97027" y="51668"/>
                </a:lnTo>
                <a:lnTo>
                  <a:pt x="84324" y="54058"/>
                </a:lnTo>
                <a:lnTo>
                  <a:pt x="74871" y="61315"/>
                </a:lnTo>
                <a:lnTo>
                  <a:pt x="68494" y="73566"/>
                </a:lnTo>
                <a:lnTo>
                  <a:pt x="65022" y="90941"/>
                </a:lnTo>
                <a:lnTo>
                  <a:pt x="64955" y="91602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</xdr:grpSp>
    <xdr:clientData/>
  </xdr:twoCellAnchor>
  <xdr:twoCellAnchor>
    <xdr:from>
      <xdr:col>3</xdr:col>
      <xdr:colOff>1152525</xdr:colOff>
      <xdr:row>0</xdr:row>
      <xdr:rowOff>0</xdr:rowOff>
    </xdr:from>
    <xdr:to>
      <xdr:col>10</xdr:col>
      <xdr:colOff>76200</xdr:colOff>
      <xdr:row>6</xdr:row>
      <xdr:rowOff>85725</xdr:rowOff>
    </xdr:to>
    <xdr:sp macro="" textlink="">
      <xdr:nvSpPr>
        <xdr:cNvPr id="34" name="Textfeld 33"/>
        <xdr:cNvSpPr txBox="1"/>
      </xdr:nvSpPr>
      <xdr:spPr>
        <a:xfrm>
          <a:off x="2543175" y="0"/>
          <a:ext cx="6305550" cy="120015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000"/>
            <a:t>Welches</a:t>
          </a:r>
          <a:r>
            <a:rPr lang="de-DE" sz="2000" baseline="0"/>
            <a:t> Bauingenieur-Berufsfeld</a:t>
          </a:r>
          <a:r>
            <a:rPr lang="de-DE" sz="2000"/>
            <a:t> passt vielleicht zu dir ?</a:t>
          </a:r>
        </a:p>
        <a:p>
          <a:endParaRPr lang="de-DE" sz="8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/>
            <a:t>Die</a:t>
          </a:r>
          <a:r>
            <a:rPr lang="de-DE" sz="1200" baseline="0"/>
            <a:t> folgenden </a:t>
          </a:r>
          <a:r>
            <a:rPr lang="de-DE" sz="1200"/>
            <a:t>15 Aussagen sollen dir dabei helfen,</a:t>
          </a:r>
          <a:r>
            <a:rPr lang="de-DE" sz="1200" baseline="0"/>
            <a:t> deine persönlichen Interessen mit der Berufsvielfalt im Bauwesen abzugleichen. </a:t>
          </a:r>
          <a:r>
            <a:rPr lang="de-DE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Wähle dazu jeweils links neben den Fragen deine Position zwischen 1 und 5 aus und drücke auf den Ergebnis-Button.</a:t>
          </a:r>
          <a:endParaRPr lang="de-DE" sz="1200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7</xdr:row>
          <xdr:rowOff>28575</xdr:rowOff>
        </xdr:from>
        <xdr:to>
          <xdr:col>3</xdr:col>
          <xdr:colOff>1143000</xdr:colOff>
          <xdr:row>7</xdr:row>
          <xdr:rowOff>295275</xdr:rowOff>
        </xdr:to>
        <xdr:sp macro="" textlink="">
          <xdr:nvSpPr>
            <xdr:cNvPr id="1026" name="Eingaben lösche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/>
                </a:rPr>
                <a:t>Eingaben löschen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561975</xdr:colOff>
          <xdr:row>54</xdr:row>
          <xdr:rowOff>28575</xdr:rowOff>
        </xdr:from>
        <xdr:to>
          <xdr:col>3</xdr:col>
          <xdr:colOff>1095375</xdr:colOff>
          <xdr:row>55</xdr:row>
          <xdr:rowOff>76200</xdr:rowOff>
        </xdr:to>
        <xdr:sp macro="" textlink="">
          <xdr:nvSpPr>
            <xdr:cNvPr id="1031" name="Eingaben löschen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/>
                </a:rPr>
                <a:t>Ergebnisse anschauen 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152399</xdr:colOff>
      <xdr:row>4</xdr:row>
      <xdr:rowOff>533400</xdr:rowOff>
    </xdr:to>
    <xdr:sp macro="" textlink="">
      <xdr:nvSpPr>
        <xdr:cNvPr id="2" name="object 11"/>
        <xdr:cNvSpPr>
          <a:spLocks noChangeArrowheads="1"/>
        </xdr:cNvSpPr>
      </xdr:nvSpPr>
      <xdr:spPr bwMode="auto">
        <a:xfrm>
          <a:off x="352425" y="0"/>
          <a:ext cx="1790699" cy="13335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de-DE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1pPr>
          <a:lvl2pPr marL="4572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2pPr>
          <a:lvl3pPr marL="9144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3pPr>
          <a:lvl4pPr marL="13716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4pPr>
          <a:lvl5pPr marL="18288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9pPr>
        </a:lstStyle>
        <a:p>
          <a:pPr eaLnBrk="1" hangingPunct="1"/>
          <a:endParaRPr lang="de-DE" altLang="de-DE"/>
        </a:p>
      </xdr:txBody>
    </xdr:sp>
    <xdr:clientData/>
  </xdr:twoCellAnchor>
  <xdr:twoCellAnchor>
    <xdr:from>
      <xdr:col>2</xdr:col>
      <xdr:colOff>190500</xdr:colOff>
      <xdr:row>0</xdr:row>
      <xdr:rowOff>104775</xdr:rowOff>
    </xdr:from>
    <xdr:to>
      <xdr:col>3</xdr:col>
      <xdr:colOff>76200</xdr:colOff>
      <xdr:row>4</xdr:row>
      <xdr:rowOff>371475</xdr:rowOff>
    </xdr:to>
    <xdr:grpSp>
      <xdr:nvGrpSpPr>
        <xdr:cNvPr id="3" name="Gruppieren 2"/>
        <xdr:cNvGrpSpPr/>
      </xdr:nvGrpSpPr>
      <xdr:grpSpPr>
        <a:xfrm>
          <a:off x="962025" y="104775"/>
          <a:ext cx="1257300" cy="1066800"/>
          <a:chOff x="1046163" y="141288"/>
          <a:chExt cx="1000125" cy="836612"/>
        </a:xfrm>
      </xdr:grpSpPr>
      <xdr:sp macro="" textlink="">
        <xdr:nvSpPr>
          <xdr:cNvPr id="4" name="object 12"/>
          <xdr:cNvSpPr>
            <a:spLocks/>
          </xdr:cNvSpPr>
        </xdr:nvSpPr>
        <xdr:spPr bwMode="auto">
          <a:xfrm>
            <a:off x="1049338" y="268288"/>
            <a:ext cx="512762" cy="576262"/>
          </a:xfrm>
          <a:custGeom>
            <a:avLst/>
            <a:gdLst>
              <a:gd name="T0" fmla="*/ 326424 w 513223"/>
              <a:gd name="T1" fmla="*/ 151461 h 576656"/>
              <a:gd name="T2" fmla="*/ 339501 w 513223"/>
              <a:gd name="T3" fmla="*/ 149777 h 576656"/>
              <a:gd name="T4" fmla="*/ 352336 w 513223"/>
              <a:gd name="T5" fmla="*/ 148738 h 576656"/>
              <a:gd name="T6" fmla="*/ 364836 w 513223"/>
              <a:gd name="T7" fmla="*/ 148385 h 576656"/>
              <a:gd name="T8" fmla="*/ 378373 w 513223"/>
              <a:gd name="T9" fmla="*/ 148675 h 576656"/>
              <a:gd name="T10" fmla="*/ 395056 w 513223"/>
              <a:gd name="T11" fmla="*/ 149944 h 576656"/>
              <a:gd name="T12" fmla="*/ 410551 w 513223"/>
              <a:gd name="T13" fmla="*/ 152240 h 576656"/>
              <a:gd name="T14" fmla="*/ 424873 w 513223"/>
              <a:gd name="T15" fmla="*/ 155575 h 576656"/>
              <a:gd name="T16" fmla="*/ 438039 w 513223"/>
              <a:gd name="T17" fmla="*/ 159971 h 576656"/>
              <a:gd name="T18" fmla="*/ 450063 w 513223"/>
              <a:gd name="T19" fmla="*/ 165446 h 576656"/>
              <a:gd name="T20" fmla="*/ 460962 w 513223"/>
              <a:gd name="T21" fmla="*/ 172014 h 576656"/>
              <a:gd name="T22" fmla="*/ 470749 w 513223"/>
              <a:gd name="T23" fmla="*/ 179698 h 576656"/>
              <a:gd name="T24" fmla="*/ 479441 w 513223"/>
              <a:gd name="T25" fmla="*/ 188512 h 576656"/>
              <a:gd name="T26" fmla="*/ 487052 w 513223"/>
              <a:gd name="T27" fmla="*/ 198475 h 576656"/>
              <a:gd name="T28" fmla="*/ 493599 w 513223"/>
              <a:gd name="T29" fmla="*/ 209605 h 576656"/>
              <a:gd name="T30" fmla="*/ 499096 w 513223"/>
              <a:gd name="T31" fmla="*/ 221920 h 576656"/>
              <a:gd name="T32" fmla="*/ 503560 w 513223"/>
              <a:gd name="T33" fmla="*/ 235438 h 576656"/>
              <a:gd name="T34" fmla="*/ 507005 w 513223"/>
              <a:gd name="T35" fmla="*/ 250175 h 576656"/>
              <a:gd name="T36" fmla="*/ 509448 w 513223"/>
              <a:gd name="T37" fmla="*/ 266150 h 576656"/>
              <a:gd name="T38" fmla="*/ 510901 w 513223"/>
              <a:gd name="T39" fmla="*/ 283380 h 576656"/>
              <a:gd name="T40" fmla="*/ 511381 w 513223"/>
              <a:gd name="T41" fmla="*/ 301885 h 576656"/>
              <a:gd name="T42" fmla="*/ 511381 w 513223"/>
              <a:gd name="T43" fmla="*/ 385174 h 576656"/>
              <a:gd name="T44" fmla="*/ 329721 w 513223"/>
              <a:gd name="T45" fmla="*/ 452631 h 576656"/>
              <a:gd name="T46" fmla="*/ 329721 w 513223"/>
              <a:gd name="T47" fmla="*/ 311523 h 576656"/>
              <a:gd name="T48" fmla="*/ 328989 w 513223"/>
              <a:gd name="T49" fmla="*/ 300166 h 576656"/>
              <a:gd name="T50" fmla="*/ 325508 w 513223"/>
              <a:gd name="T51" fmla="*/ 286420 h 576656"/>
              <a:gd name="T52" fmla="*/ 319183 w 513223"/>
              <a:gd name="T53" fmla="*/ 275209 h 576656"/>
              <a:gd name="T54" fmla="*/ 310037 w 513223"/>
              <a:gd name="T55" fmla="*/ 266518 h 576656"/>
              <a:gd name="T56" fmla="*/ 298094 w 513223"/>
              <a:gd name="T57" fmla="*/ 260330 h 576656"/>
              <a:gd name="T58" fmla="*/ 283378 w 513223"/>
              <a:gd name="T59" fmla="*/ 256627 h 576656"/>
              <a:gd name="T60" fmla="*/ 265913 w 513223"/>
              <a:gd name="T61" fmla="*/ 255397 h 576656"/>
              <a:gd name="T62" fmla="*/ 264456 w 513223"/>
              <a:gd name="T63" fmla="*/ 255410 h 576656"/>
              <a:gd name="T64" fmla="*/ 253351 w 513223"/>
              <a:gd name="T65" fmla="*/ 256316 h 576656"/>
              <a:gd name="T66" fmla="*/ 241637 w 513223"/>
              <a:gd name="T67" fmla="*/ 258584 h 576656"/>
              <a:gd name="T68" fmla="*/ 229533 w 513223"/>
              <a:gd name="T69" fmla="*/ 262148 h 576656"/>
              <a:gd name="T70" fmla="*/ 217262 w 513223"/>
              <a:gd name="T71" fmla="*/ 266928 h 576656"/>
              <a:gd name="T72" fmla="*/ 205042 w 513223"/>
              <a:gd name="T73" fmla="*/ 272859 h 576656"/>
              <a:gd name="T74" fmla="*/ 193093 w 513223"/>
              <a:gd name="T75" fmla="*/ 279865 h 576656"/>
              <a:gd name="T76" fmla="*/ 181635 w 513223"/>
              <a:gd name="T77" fmla="*/ 287873 h 576656"/>
              <a:gd name="T78" fmla="*/ 181635 w 513223"/>
              <a:gd name="T79" fmla="*/ 507624 h 576656"/>
              <a:gd name="T80" fmla="*/ 0 w 513223"/>
              <a:gd name="T81" fmla="*/ 575082 h 576656"/>
              <a:gd name="T82" fmla="*/ 0 w 513223"/>
              <a:gd name="T83" fmla="*/ 61459 h 576656"/>
              <a:gd name="T84" fmla="*/ 181635 w 513223"/>
              <a:gd name="T85" fmla="*/ 0 h 576656"/>
              <a:gd name="T86" fmla="*/ 181635 w 513223"/>
              <a:gd name="T87" fmla="*/ 211540 h 576656"/>
              <a:gd name="T88" fmla="*/ 184184 w 513223"/>
              <a:gd name="T89" fmla="*/ 209408 h 576656"/>
              <a:gd name="T90" fmla="*/ 192971 w 513223"/>
              <a:gd name="T91" fmla="*/ 202695 h 576656"/>
              <a:gd name="T92" fmla="*/ 202625 w 513223"/>
              <a:gd name="T93" fmla="*/ 196211 h 576656"/>
              <a:gd name="T94" fmla="*/ 213048 w 513223"/>
              <a:gd name="T95" fmla="*/ 189983 h 576656"/>
              <a:gd name="T96" fmla="*/ 224154 w 513223"/>
              <a:gd name="T97" fmla="*/ 184052 h 576656"/>
              <a:gd name="T98" fmla="*/ 235849 w 513223"/>
              <a:gd name="T99" fmla="*/ 178451 h 576656"/>
              <a:gd name="T100" fmla="*/ 248038 w 513223"/>
              <a:gd name="T101" fmla="*/ 173215 h 576656"/>
              <a:gd name="T102" fmla="*/ 260631 w 513223"/>
              <a:gd name="T103" fmla="*/ 168382 h 576656"/>
              <a:gd name="T104" fmla="*/ 273537 w 513223"/>
              <a:gd name="T105" fmla="*/ 163984 h 576656"/>
              <a:gd name="T106" fmla="*/ 286661 w 513223"/>
              <a:gd name="T107" fmla="*/ 160056 h 576656"/>
              <a:gd name="T108" fmla="*/ 299911 w 513223"/>
              <a:gd name="T109" fmla="*/ 156639 h 576656"/>
              <a:gd name="T110" fmla="*/ 313196 w 513223"/>
              <a:gd name="T111" fmla="*/ 153762 h 576656"/>
              <a:gd name="T112" fmla="*/ 326424 w 513223"/>
              <a:gd name="T113" fmla="*/ 151461 h 57665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513223" h="576656">
                <a:moveTo>
                  <a:pt x="327599" y="151877"/>
                </a:moveTo>
                <a:lnTo>
                  <a:pt x="340724" y="150187"/>
                </a:lnTo>
                <a:lnTo>
                  <a:pt x="353605" y="149146"/>
                </a:lnTo>
                <a:lnTo>
                  <a:pt x="366150" y="148792"/>
                </a:lnTo>
                <a:lnTo>
                  <a:pt x="379735" y="149083"/>
                </a:lnTo>
                <a:lnTo>
                  <a:pt x="396478" y="150356"/>
                </a:lnTo>
                <a:lnTo>
                  <a:pt x="412029" y="152656"/>
                </a:lnTo>
                <a:lnTo>
                  <a:pt x="426403" y="156001"/>
                </a:lnTo>
                <a:lnTo>
                  <a:pt x="439617" y="160409"/>
                </a:lnTo>
                <a:lnTo>
                  <a:pt x="451684" y="165898"/>
                </a:lnTo>
                <a:lnTo>
                  <a:pt x="462622" y="172486"/>
                </a:lnTo>
                <a:lnTo>
                  <a:pt x="472444" y="180190"/>
                </a:lnTo>
                <a:lnTo>
                  <a:pt x="481167" y="189028"/>
                </a:lnTo>
                <a:lnTo>
                  <a:pt x="488806" y="199019"/>
                </a:lnTo>
                <a:lnTo>
                  <a:pt x="495377" y="210179"/>
                </a:lnTo>
                <a:lnTo>
                  <a:pt x="500894" y="222528"/>
                </a:lnTo>
                <a:lnTo>
                  <a:pt x="505374" y="236082"/>
                </a:lnTo>
                <a:lnTo>
                  <a:pt x="508831" y="250859"/>
                </a:lnTo>
                <a:lnTo>
                  <a:pt x="511282" y="266878"/>
                </a:lnTo>
                <a:lnTo>
                  <a:pt x="512741" y="284156"/>
                </a:lnTo>
                <a:lnTo>
                  <a:pt x="513223" y="302712"/>
                </a:lnTo>
                <a:lnTo>
                  <a:pt x="513223" y="386229"/>
                </a:lnTo>
                <a:lnTo>
                  <a:pt x="330908" y="453870"/>
                </a:lnTo>
                <a:lnTo>
                  <a:pt x="330908" y="312375"/>
                </a:lnTo>
                <a:lnTo>
                  <a:pt x="330174" y="300988"/>
                </a:lnTo>
                <a:lnTo>
                  <a:pt x="326680" y="287204"/>
                </a:lnTo>
                <a:lnTo>
                  <a:pt x="320332" y="275962"/>
                </a:lnTo>
                <a:lnTo>
                  <a:pt x="311153" y="267247"/>
                </a:lnTo>
                <a:lnTo>
                  <a:pt x="299167" y="261042"/>
                </a:lnTo>
                <a:lnTo>
                  <a:pt x="284398" y="257330"/>
                </a:lnTo>
                <a:lnTo>
                  <a:pt x="266870" y="256097"/>
                </a:lnTo>
                <a:lnTo>
                  <a:pt x="265408" y="256110"/>
                </a:lnTo>
                <a:lnTo>
                  <a:pt x="254263" y="257017"/>
                </a:lnTo>
                <a:lnTo>
                  <a:pt x="242507" y="259292"/>
                </a:lnTo>
                <a:lnTo>
                  <a:pt x="230360" y="262865"/>
                </a:lnTo>
                <a:lnTo>
                  <a:pt x="218045" y="267660"/>
                </a:lnTo>
                <a:lnTo>
                  <a:pt x="205781" y="273607"/>
                </a:lnTo>
                <a:lnTo>
                  <a:pt x="193789" y="280631"/>
                </a:lnTo>
                <a:lnTo>
                  <a:pt x="182289" y="288661"/>
                </a:lnTo>
                <a:lnTo>
                  <a:pt x="182289" y="509014"/>
                </a:lnTo>
                <a:lnTo>
                  <a:pt x="0" y="576656"/>
                </a:lnTo>
                <a:lnTo>
                  <a:pt x="0" y="61627"/>
                </a:lnTo>
                <a:lnTo>
                  <a:pt x="182289" y="0"/>
                </a:lnTo>
                <a:lnTo>
                  <a:pt x="182289" y="212120"/>
                </a:lnTo>
                <a:lnTo>
                  <a:pt x="184848" y="209980"/>
                </a:lnTo>
                <a:lnTo>
                  <a:pt x="193666" y="203251"/>
                </a:lnTo>
                <a:lnTo>
                  <a:pt x="203354" y="196747"/>
                </a:lnTo>
                <a:lnTo>
                  <a:pt x="213816" y="190503"/>
                </a:lnTo>
                <a:lnTo>
                  <a:pt x="224962" y="184556"/>
                </a:lnTo>
                <a:lnTo>
                  <a:pt x="236698" y="178939"/>
                </a:lnTo>
                <a:lnTo>
                  <a:pt x="248931" y="173690"/>
                </a:lnTo>
                <a:lnTo>
                  <a:pt x="261570" y="168842"/>
                </a:lnTo>
                <a:lnTo>
                  <a:pt x="274522" y="164432"/>
                </a:lnTo>
                <a:lnTo>
                  <a:pt x="287693" y="160495"/>
                </a:lnTo>
                <a:lnTo>
                  <a:pt x="300991" y="157067"/>
                </a:lnTo>
                <a:lnTo>
                  <a:pt x="314324" y="154182"/>
                </a:lnTo>
                <a:lnTo>
                  <a:pt x="327599" y="151877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5" name="object 13"/>
          <xdr:cNvSpPr>
            <a:spLocks/>
          </xdr:cNvSpPr>
        </xdr:nvSpPr>
        <xdr:spPr bwMode="auto">
          <a:xfrm>
            <a:off x="1274763" y="747713"/>
            <a:ext cx="79375" cy="100012"/>
          </a:xfrm>
          <a:custGeom>
            <a:avLst/>
            <a:gdLst>
              <a:gd name="T0" fmla="*/ 82137 w 78475"/>
              <a:gd name="T1" fmla="*/ 95923 h 101413"/>
              <a:gd name="T2" fmla="*/ 55150 w 78475"/>
              <a:gd name="T3" fmla="*/ 95923 h 101413"/>
              <a:gd name="T4" fmla="*/ 55150 w 78475"/>
              <a:gd name="T5" fmla="*/ 56145 h 101413"/>
              <a:gd name="T6" fmla="*/ 27013 w 78475"/>
              <a:gd name="T7" fmla="*/ 56145 h 101413"/>
              <a:gd name="T8" fmla="*/ 27013 w 78475"/>
              <a:gd name="T9" fmla="*/ 95923 h 101413"/>
              <a:gd name="T10" fmla="*/ 0 w 78475"/>
              <a:gd name="T11" fmla="*/ 95923 h 101413"/>
              <a:gd name="T12" fmla="*/ 0 w 78475"/>
              <a:gd name="T13" fmla="*/ 0 h 101413"/>
              <a:gd name="T14" fmla="*/ 27013 w 78475"/>
              <a:gd name="T15" fmla="*/ 0 h 101413"/>
              <a:gd name="T16" fmla="*/ 27013 w 78475"/>
              <a:gd name="T17" fmla="*/ 38262 h 101413"/>
              <a:gd name="T18" fmla="*/ 55150 w 78475"/>
              <a:gd name="T19" fmla="*/ 38262 h 101413"/>
              <a:gd name="T20" fmla="*/ 55150 w 78475"/>
              <a:gd name="T21" fmla="*/ 0 h 101413"/>
              <a:gd name="T22" fmla="*/ 82137 w 78475"/>
              <a:gd name="T23" fmla="*/ 0 h 101413"/>
              <a:gd name="T24" fmla="*/ 82137 w 78475"/>
              <a:gd name="T25" fmla="*/ 95923 h 10141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78475" h="101413">
                <a:moveTo>
                  <a:pt x="78475" y="101413"/>
                </a:moveTo>
                <a:lnTo>
                  <a:pt x="52692" y="101413"/>
                </a:lnTo>
                <a:lnTo>
                  <a:pt x="52692" y="59359"/>
                </a:lnTo>
                <a:lnTo>
                  <a:pt x="25809" y="59359"/>
                </a:lnTo>
                <a:lnTo>
                  <a:pt x="25809" y="101413"/>
                </a:lnTo>
                <a:lnTo>
                  <a:pt x="0" y="101413"/>
                </a:lnTo>
                <a:lnTo>
                  <a:pt x="0" y="0"/>
                </a:lnTo>
                <a:lnTo>
                  <a:pt x="25809" y="0"/>
                </a:lnTo>
                <a:lnTo>
                  <a:pt x="25809" y="40451"/>
                </a:lnTo>
                <a:lnTo>
                  <a:pt x="52692" y="40451"/>
                </a:lnTo>
                <a:lnTo>
                  <a:pt x="52692" y="0"/>
                </a:lnTo>
                <a:lnTo>
                  <a:pt x="78475" y="0"/>
                </a:lnTo>
                <a:lnTo>
                  <a:pt x="78475" y="101413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6" name="object 14"/>
          <xdr:cNvSpPr>
            <a:spLocks/>
          </xdr:cNvSpPr>
        </xdr:nvSpPr>
        <xdr:spPr bwMode="auto">
          <a:xfrm>
            <a:off x="1370013" y="771525"/>
            <a:ext cx="77787" cy="77788"/>
          </a:xfrm>
          <a:custGeom>
            <a:avLst/>
            <a:gdLst>
              <a:gd name="T0" fmla="*/ 80334 w 76956"/>
              <a:gd name="T1" fmla="*/ 38342 h 78019"/>
              <a:gd name="T2" fmla="*/ 80096 w 76956"/>
              <a:gd name="T3" fmla="*/ 43361 h 78019"/>
              <a:gd name="T4" fmla="*/ 76446 w 76956"/>
              <a:gd name="T5" fmla="*/ 57062 h 78019"/>
              <a:gd name="T6" fmla="*/ 68490 w 76956"/>
              <a:gd name="T7" fmla="*/ 67722 h 78019"/>
              <a:gd name="T8" fmla="*/ 56352 w 76956"/>
              <a:gd name="T9" fmla="*/ 74637 h 78019"/>
              <a:gd name="T10" fmla="*/ 40152 w 76956"/>
              <a:gd name="T11" fmla="*/ 77099 h 78019"/>
              <a:gd name="T12" fmla="*/ 34436 w 76956"/>
              <a:gd name="T13" fmla="*/ 76830 h 78019"/>
              <a:gd name="T14" fmla="*/ 26920 w 76956"/>
              <a:gd name="T15" fmla="*/ 40520 h 78019"/>
              <a:gd name="T16" fmla="*/ 30486 w 76956"/>
              <a:gd name="T17" fmla="*/ 56065 h 78019"/>
              <a:gd name="T18" fmla="*/ 40152 w 76956"/>
              <a:gd name="T19" fmla="*/ 61606 h 78019"/>
              <a:gd name="T20" fmla="*/ 41481 w 76956"/>
              <a:gd name="T21" fmla="*/ 61541 h 78019"/>
              <a:gd name="T22" fmla="*/ 50484 w 76956"/>
              <a:gd name="T23" fmla="*/ 54856 h 78019"/>
              <a:gd name="T24" fmla="*/ 53421 w 76956"/>
              <a:gd name="T25" fmla="*/ 38342 h 78019"/>
              <a:gd name="T26" fmla="*/ 53401 w 76956"/>
              <a:gd name="T27" fmla="*/ 36798 h 78019"/>
              <a:gd name="T28" fmla="*/ 49921 w 76956"/>
              <a:gd name="T29" fmla="*/ 21044 h 78019"/>
              <a:gd name="T30" fmla="*/ 40152 w 76956"/>
              <a:gd name="T31" fmla="*/ 15542 h 78019"/>
              <a:gd name="T32" fmla="*/ 39207 w 76956"/>
              <a:gd name="T33" fmla="*/ 15572 h 78019"/>
              <a:gd name="T34" fmla="*/ 29915 w 76956"/>
              <a:gd name="T35" fmla="*/ 21874 h 78019"/>
              <a:gd name="T36" fmla="*/ 40152 w 76956"/>
              <a:gd name="T37" fmla="*/ 0 h 78019"/>
              <a:gd name="T38" fmla="*/ 45518 w 76956"/>
              <a:gd name="T39" fmla="*/ 233 h 78019"/>
              <a:gd name="T40" fmla="*/ 60561 w 76956"/>
              <a:gd name="T41" fmla="*/ 4127 h 78019"/>
              <a:gd name="T42" fmla="*/ 71461 w 76956"/>
              <a:gd name="T43" fmla="*/ 12253 h 78019"/>
              <a:gd name="T44" fmla="*/ 78095 w 76956"/>
              <a:gd name="T45" fmla="*/ 23898 h 78019"/>
              <a:gd name="T46" fmla="*/ 80334 w 76956"/>
              <a:gd name="T47" fmla="*/ 38342 h 78019"/>
              <a:gd name="T48" fmla="*/ 0 w 76956"/>
              <a:gd name="T49" fmla="*/ 38342 h 78019"/>
              <a:gd name="T50" fmla="*/ 204 w 76956"/>
              <a:gd name="T51" fmla="*/ 33727 h 78019"/>
              <a:gd name="T52" fmla="*/ 3774 w 76956"/>
              <a:gd name="T53" fmla="*/ 20047 h 78019"/>
              <a:gd name="T54" fmla="*/ 11701 w 76956"/>
              <a:gd name="T55" fmla="*/ 9388 h 78019"/>
              <a:gd name="T56" fmla="*/ 23865 w 76956"/>
              <a:gd name="T57" fmla="*/ 2468 h 78019"/>
              <a:gd name="T58" fmla="*/ 40152 w 76956"/>
              <a:gd name="T59" fmla="*/ 0 h 78019"/>
              <a:gd name="T60" fmla="*/ 29915 w 76956"/>
              <a:gd name="T61" fmla="*/ 21874 h 78019"/>
              <a:gd name="T62" fmla="*/ 26886 w 76956"/>
              <a:gd name="T63" fmla="*/ 38342 h 78019"/>
              <a:gd name="T64" fmla="*/ 26920 w 76956"/>
              <a:gd name="T65" fmla="*/ 40520 h 78019"/>
              <a:gd name="T66" fmla="*/ 34436 w 76956"/>
              <a:gd name="T67" fmla="*/ 76830 h 78019"/>
              <a:gd name="T68" fmla="*/ 19541 w 76956"/>
              <a:gd name="T69" fmla="*/ 72838 h 78019"/>
              <a:gd name="T70" fmla="*/ 8762 w 76956"/>
              <a:gd name="T71" fmla="*/ 64621 h 78019"/>
              <a:gd name="T72" fmla="*/ 2209 w 76956"/>
              <a:gd name="T73" fmla="*/ 52886 h 78019"/>
              <a:gd name="T74" fmla="*/ 0 w 76956"/>
              <a:gd name="T75" fmla="*/ 38342 h 78019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0" t="0" r="r" b="b"/>
            <a:pathLst>
              <a:path w="76956" h="78019">
                <a:moveTo>
                  <a:pt x="76956" y="38800"/>
                </a:moveTo>
                <a:lnTo>
                  <a:pt x="76727" y="43879"/>
                </a:lnTo>
                <a:lnTo>
                  <a:pt x="73231" y="57742"/>
                </a:lnTo>
                <a:lnTo>
                  <a:pt x="65610" y="68530"/>
                </a:lnTo>
                <a:lnTo>
                  <a:pt x="53982" y="75528"/>
                </a:lnTo>
                <a:lnTo>
                  <a:pt x="38464" y="78019"/>
                </a:lnTo>
                <a:lnTo>
                  <a:pt x="32988" y="77747"/>
                </a:lnTo>
                <a:lnTo>
                  <a:pt x="25788" y="41003"/>
                </a:lnTo>
                <a:lnTo>
                  <a:pt x="29204" y="56733"/>
                </a:lnTo>
                <a:lnTo>
                  <a:pt x="38464" y="62341"/>
                </a:lnTo>
                <a:lnTo>
                  <a:pt x="39737" y="62275"/>
                </a:lnTo>
                <a:lnTo>
                  <a:pt x="48361" y="55510"/>
                </a:lnTo>
                <a:lnTo>
                  <a:pt x="51173" y="38800"/>
                </a:lnTo>
                <a:lnTo>
                  <a:pt x="51157" y="37237"/>
                </a:lnTo>
                <a:lnTo>
                  <a:pt x="47822" y="21295"/>
                </a:lnTo>
                <a:lnTo>
                  <a:pt x="38464" y="15727"/>
                </a:lnTo>
                <a:lnTo>
                  <a:pt x="37558" y="15758"/>
                </a:lnTo>
                <a:lnTo>
                  <a:pt x="28657" y="22135"/>
                </a:lnTo>
                <a:lnTo>
                  <a:pt x="38464" y="0"/>
                </a:lnTo>
                <a:lnTo>
                  <a:pt x="43604" y="237"/>
                </a:lnTo>
                <a:lnTo>
                  <a:pt x="58015" y="4175"/>
                </a:lnTo>
                <a:lnTo>
                  <a:pt x="68457" y="12399"/>
                </a:lnTo>
                <a:lnTo>
                  <a:pt x="74811" y="24183"/>
                </a:lnTo>
                <a:lnTo>
                  <a:pt x="76956" y="38800"/>
                </a:lnTo>
                <a:close/>
              </a:path>
              <a:path w="76956" h="78019">
                <a:moveTo>
                  <a:pt x="0" y="38800"/>
                </a:moveTo>
                <a:lnTo>
                  <a:pt x="196" y="34129"/>
                </a:lnTo>
                <a:lnTo>
                  <a:pt x="3616" y="20287"/>
                </a:lnTo>
                <a:lnTo>
                  <a:pt x="11209" y="9500"/>
                </a:lnTo>
                <a:lnTo>
                  <a:pt x="22861" y="2496"/>
                </a:lnTo>
                <a:lnTo>
                  <a:pt x="38464" y="0"/>
                </a:lnTo>
                <a:lnTo>
                  <a:pt x="28657" y="22135"/>
                </a:lnTo>
                <a:lnTo>
                  <a:pt x="25756" y="38800"/>
                </a:lnTo>
                <a:lnTo>
                  <a:pt x="25788" y="41003"/>
                </a:lnTo>
                <a:lnTo>
                  <a:pt x="32988" y="77747"/>
                </a:lnTo>
                <a:lnTo>
                  <a:pt x="18719" y="73707"/>
                </a:lnTo>
                <a:lnTo>
                  <a:pt x="8392" y="65392"/>
                </a:lnTo>
                <a:lnTo>
                  <a:pt x="2116" y="53517"/>
                </a:lnTo>
                <a:lnTo>
                  <a:pt x="0" y="38800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7" name="object 15"/>
          <xdr:cNvSpPr>
            <a:spLocks/>
          </xdr:cNvSpPr>
        </xdr:nvSpPr>
        <xdr:spPr bwMode="auto">
          <a:xfrm>
            <a:off x="1458913" y="771525"/>
            <a:ext cx="61912" cy="77788"/>
          </a:xfrm>
          <a:custGeom>
            <a:avLst/>
            <a:gdLst>
              <a:gd name="T0" fmla="*/ 44223 w 61208"/>
              <a:gd name="T1" fmla="*/ 60003 h 77995"/>
              <a:gd name="T2" fmla="*/ 48082 w 61208"/>
              <a:gd name="T3" fmla="*/ 60268 h 77995"/>
              <a:gd name="T4" fmla="*/ 53514 w 61208"/>
              <a:gd name="T5" fmla="*/ 60268 h 77995"/>
              <a:gd name="T6" fmla="*/ 58451 w 61208"/>
              <a:gd name="T7" fmla="*/ 58535 h 77995"/>
              <a:gd name="T8" fmla="*/ 63224 w 61208"/>
              <a:gd name="T9" fmla="*/ 56950 h 77995"/>
              <a:gd name="T10" fmla="*/ 64073 w 61208"/>
              <a:gd name="T11" fmla="*/ 74023 h 77995"/>
              <a:gd name="T12" fmla="*/ 56502 w 61208"/>
              <a:gd name="T13" fmla="*/ 75730 h 77995"/>
              <a:gd name="T14" fmla="*/ 48741 w 61208"/>
              <a:gd name="T15" fmla="*/ 77171 h 77995"/>
              <a:gd name="T16" fmla="*/ 40511 w 61208"/>
              <a:gd name="T17" fmla="*/ 77171 h 77995"/>
              <a:gd name="T18" fmla="*/ 21269 w 61208"/>
              <a:gd name="T19" fmla="*/ 73663 h 77995"/>
              <a:gd name="T20" fmla="*/ 9058 w 61208"/>
              <a:gd name="T21" fmla="*/ 64905 h 77995"/>
              <a:gd name="T22" fmla="*/ 2469 w 61208"/>
              <a:gd name="T23" fmla="*/ 53542 h 77995"/>
              <a:gd name="T24" fmla="*/ 99 w 61208"/>
              <a:gd name="T25" fmla="*/ 42214 h 77995"/>
              <a:gd name="T26" fmla="*/ 0 w 61208"/>
              <a:gd name="T27" fmla="*/ 39414 h 77995"/>
              <a:gd name="T28" fmla="*/ 2232 w 61208"/>
              <a:gd name="T29" fmla="*/ 25110 h 77995"/>
              <a:gd name="T30" fmla="*/ 8799 w 61208"/>
              <a:gd name="T31" fmla="*/ 13423 h 77995"/>
              <a:gd name="T32" fmla="*/ 19504 w 61208"/>
              <a:gd name="T33" fmla="*/ 5017 h 77995"/>
              <a:gd name="T34" fmla="*/ 34151 w 61208"/>
              <a:gd name="T35" fmla="*/ 551 h 77995"/>
              <a:gd name="T36" fmla="*/ 42487 w 61208"/>
              <a:gd name="T37" fmla="*/ 0 h 77995"/>
              <a:gd name="T38" fmla="*/ 51044 w 61208"/>
              <a:gd name="T39" fmla="*/ 0 h 77995"/>
              <a:gd name="T40" fmla="*/ 55680 w 61208"/>
              <a:gd name="T41" fmla="*/ 1878 h 77995"/>
              <a:gd name="T42" fmla="*/ 63224 w 61208"/>
              <a:gd name="T43" fmla="*/ 3608 h 77995"/>
              <a:gd name="T44" fmla="*/ 61932 w 61208"/>
              <a:gd name="T45" fmla="*/ 20707 h 77995"/>
              <a:gd name="T46" fmla="*/ 57134 w 61208"/>
              <a:gd name="T47" fmla="*/ 19146 h 77995"/>
              <a:gd name="T48" fmla="*/ 52197 w 61208"/>
              <a:gd name="T49" fmla="*/ 17585 h 77995"/>
              <a:gd name="T50" fmla="*/ 46766 w 61208"/>
              <a:gd name="T51" fmla="*/ 17585 h 77995"/>
              <a:gd name="T52" fmla="*/ 30514 w 61208"/>
              <a:gd name="T53" fmla="*/ 25527 h 77995"/>
              <a:gd name="T54" fmla="*/ 27028 w 61208"/>
              <a:gd name="T55" fmla="*/ 37640 h 77995"/>
              <a:gd name="T56" fmla="*/ 26990 w 61208"/>
              <a:gd name="T57" fmla="*/ 39414 h 77995"/>
              <a:gd name="T58" fmla="*/ 32336 w 61208"/>
              <a:gd name="T59" fmla="*/ 54415 h 77995"/>
              <a:gd name="T60" fmla="*/ 44223 w 61208"/>
              <a:gd name="T61" fmla="*/ 60003 h 77995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0" t="0" r="r" b="b"/>
            <a:pathLst>
              <a:path w="61208" h="77995">
                <a:moveTo>
                  <a:pt x="42246" y="60645"/>
                </a:moveTo>
                <a:lnTo>
                  <a:pt x="45932" y="60912"/>
                </a:lnTo>
                <a:lnTo>
                  <a:pt x="51120" y="60912"/>
                </a:lnTo>
                <a:lnTo>
                  <a:pt x="55837" y="59161"/>
                </a:lnTo>
                <a:lnTo>
                  <a:pt x="60396" y="57559"/>
                </a:lnTo>
                <a:lnTo>
                  <a:pt x="61208" y="74815"/>
                </a:lnTo>
                <a:lnTo>
                  <a:pt x="53976" y="76540"/>
                </a:lnTo>
                <a:lnTo>
                  <a:pt x="46561" y="77995"/>
                </a:lnTo>
                <a:lnTo>
                  <a:pt x="38700" y="77995"/>
                </a:lnTo>
                <a:lnTo>
                  <a:pt x="20318" y="74451"/>
                </a:lnTo>
                <a:lnTo>
                  <a:pt x="8652" y="65599"/>
                </a:lnTo>
                <a:lnTo>
                  <a:pt x="2359" y="54114"/>
                </a:lnTo>
                <a:lnTo>
                  <a:pt x="95" y="42665"/>
                </a:lnTo>
                <a:lnTo>
                  <a:pt x="0" y="39835"/>
                </a:lnTo>
                <a:lnTo>
                  <a:pt x="2132" y="25378"/>
                </a:lnTo>
                <a:lnTo>
                  <a:pt x="8405" y="13567"/>
                </a:lnTo>
                <a:lnTo>
                  <a:pt x="18632" y="5069"/>
                </a:lnTo>
                <a:lnTo>
                  <a:pt x="32624" y="555"/>
                </a:lnTo>
                <a:lnTo>
                  <a:pt x="40587" y="0"/>
                </a:lnTo>
                <a:lnTo>
                  <a:pt x="48762" y="0"/>
                </a:lnTo>
                <a:lnTo>
                  <a:pt x="53190" y="1898"/>
                </a:lnTo>
                <a:lnTo>
                  <a:pt x="60396" y="3648"/>
                </a:lnTo>
                <a:lnTo>
                  <a:pt x="59164" y="20928"/>
                </a:lnTo>
                <a:lnTo>
                  <a:pt x="54579" y="19350"/>
                </a:lnTo>
                <a:lnTo>
                  <a:pt x="49862" y="17773"/>
                </a:lnTo>
                <a:lnTo>
                  <a:pt x="44674" y="17773"/>
                </a:lnTo>
                <a:lnTo>
                  <a:pt x="29150" y="25799"/>
                </a:lnTo>
                <a:lnTo>
                  <a:pt x="25820" y="38042"/>
                </a:lnTo>
                <a:lnTo>
                  <a:pt x="25783" y="39835"/>
                </a:lnTo>
                <a:lnTo>
                  <a:pt x="30890" y="54997"/>
                </a:lnTo>
                <a:lnTo>
                  <a:pt x="42246" y="60645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8" name="object 16"/>
          <xdr:cNvSpPr>
            <a:spLocks/>
          </xdr:cNvSpPr>
        </xdr:nvSpPr>
        <xdr:spPr bwMode="auto">
          <a:xfrm>
            <a:off x="1531938" y="739775"/>
            <a:ext cx="71437" cy="107950"/>
          </a:xfrm>
          <a:custGeom>
            <a:avLst/>
            <a:gdLst>
              <a:gd name="T0" fmla="*/ 26802 w 70091"/>
              <a:gd name="T1" fmla="*/ 54872 h 108907"/>
              <a:gd name="T2" fmla="*/ 26802 w 70091"/>
              <a:gd name="T3" fmla="*/ 105129 h 108907"/>
              <a:gd name="T4" fmla="*/ 0 w 70091"/>
              <a:gd name="T5" fmla="*/ 105129 h 108907"/>
              <a:gd name="T6" fmla="*/ 0 w 70091"/>
              <a:gd name="T7" fmla="*/ 0 h 108907"/>
              <a:gd name="T8" fmla="*/ 26802 w 70091"/>
              <a:gd name="T9" fmla="*/ 0 h 108907"/>
              <a:gd name="T10" fmla="*/ 26802 w 70091"/>
              <a:gd name="T11" fmla="*/ 42950 h 108907"/>
              <a:gd name="T12" fmla="*/ 27171 w 70091"/>
              <a:gd name="T13" fmla="*/ 42950 h 108907"/>
              <a:gd name="T14" fmla="*/ 30196 w 70091"/>
              <a:gd name="T15" fmla="*/ 34813 h 108907"/>
              <a:gd name="T16" fmla="*/ 40034 w 70091"/>
              <a:gd name="T17" fmla="*/ 31029 h 108907"/>
              <a:gd name="T18" fmla="*/ 49676 w 70091"/>
              <a:gd name="T19" fmla="*/ 31029 h 108907"/>
              <a:gd name="T20" fmla="*/ 65627 w 70091"/>
              <a:gd name="T21" fmla="*/ 34948 h 108907"/>
              <a:gd name="T22" fmla="*/ 73695 w 70091"/>
              <a:gd name="T23" fmla="*/ 45185 h 108907"/>
              <a:gd name="T24" fmla="*/ 75632 w 70091"/>
              <a:gd name="T25" fmla="*/ 57371 h 108907"/>
              <a:gd name="T26" fmla="*/ 75632 w 70091"/>
              <a:gd name="T27" fmla="*/ 105129 h 108907"/>
              <a:gd name="T28" fmla="*/ 48829 w 70091"/>
              <a:gd name="T29" fmla="*/ 105129 h 108907"/>
              <a:gd name="T30" fmla="*/ 48829 w 70091"/>
              <a:gd name="T31" fmla="*/ 51064 h 108907"/>
              <a:gd name="T32" fmla="*/ 43937 w 70091"/>
              <a:gd name="T33" fmla="*/ 48686 h 108907"/>
              <a:gd name="T34" fmla="*/ 29857 w 70091"/>
              <a:gd name="T35" fmla="*/ 48686 h 108907"/>
              <a:gd name="T36" fmla="*/ 26802 w 70091"/>
              <a:gd name="T37" fmla="*/ 54872 h 108907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70091" h="108907">
                <a:moveTo>
                  <a:pt x="24839" y="56844"/>
                </a:moveTo>
                <a:lnTo>
                  <a:pt x="24839" y="108907"/>
                </a:lnTo>
                <a:lnTo>
                  <a:pt x="0" y="108907"/>
                </a:lnTo>
                <a:lnTo>
                  <a:pt x="0" y="0"/>
                </a:lnTo>
                <a:lnTo>
                  <a:pt x="24839" y="0"/>
                </a:lnTo>
                <a:lnTo>
                  <a:pt x="24839" y="44494"/>
                </a:lnTo>
                <a:lnTo>
                  <a:pt x="25180" y="44494"/>
                </a:lnTo>
                <a:lnTo>
                  <a:pt x="27984" y="36064"/>
                </a:lnTo>
                <a:lnTo>
                  <a:pt x="37102" y="32144"/>
                </a:lnTo>
                <a:lnTo>
                  <a:pt x="46037" y="32144"/>
                </a:lnTo>
                <a:lnTo>
                  <a:pt x="60819" y="36204"/>
                </a:lnTo>
                <a:lnTo>
                  <a:pt x="68295" y="46809"/>
                </a:lnTo>
                <a:lnTo>
                  <a:pt x="70091" y="59433"/>
                </a:lnTo>
                <a:lnTo>
                  <a:pt x="70091" y="108907"/>
                </a:lnTo>
                <a:lnTo>
                  <a:pt x="45251" y="108907"/>
                </a:lnTo>
                <a:lnTo>
                  <a:pt x="45251" y="52900"/>
                </a:lnTo>
                <a:lnTo>
                  <a:pt x="40718" y="50435"/>
                </a:lnTo>
                <a:lnTo>
                  <a:pt x="27669" y="50435"/>
                </a:lnTo>
                <a:lnTo>
                  <a:pt x="24839" y="56844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9" name="object 17"/>
          <xdr:cNvSpPr>
            <a:spLocks/>
          </xdr:cNvSpPr>
        </xdr:nvSpPr>
        <xdr:spPr bwMode="auto">
          <a:xfrm>
            <a:off x="1616075" y="771525"/>
            <a:ext cx="58738" cy="77788"/>
          </a:xfrm>
          <a:custGeom>
            <a:avLst/>
            <a:gdLst>
              <a:gd name="T0" fmla="*/ 2684 w 57907"/>
              <a:gd name="T1" fmla="*/ 12970 h 78044"/>
              <a:gd name="T2" fmla="*/ 12575 w 57907"/>
              <a:gd name="T3" fmla="*/ 4011 h 78044"/>
              <a:gd name="T4" fmla="*/ 32482 w 57907"/>
              <a:gd name="T5" fmla="*/ 0 h 78044"/>
              <a:gd name="T6" fmla="*/ 43327 w 57907"/>
              <a:gd name="T7" fmla="*/ 0 h 78044"/>
              <a:gd name="T8" fmla="*/ 52315 w 57907"/>
              <a:gd name="T9" fmla="*/ 1701 h 78044"/>
              <a:gd name="T10" fmla="*/ 56614 w 57907"/>
              <a:gd name="T11" fmla="*/ 3016 h 78044"/>
              <a:gd name="T12" fmla="*/ 55978 w 57907"/>
              <a:gd name="T13" fmla="*/ 19852 h 78044"/>
              <a:gd name="T14" fmla="*/ 48987 w 57907"/>
              <a:gd name="T15" fmla="*/ 17418 h 78044"/>
              <a:gd name="T16" fmla="*/ 42524 w 57907"/>
              <a:gd name="T17" fmla="*/ 15862 h 78044"/>
              <a:gd name="T18" fmla="*/ 27988 w 57907"/>
              <a:gd name="T19" fmla="*/ 15862 h 78044"/>
              <a:gd name="T20" fmla="*/ 24964 w 57907"/>
              <a:gd name="T21" fmla="*/ 18708 h 78044"/>
              <a:gd name="T22" fmla="*/ 24964 w 57907"/>
              <a:gd name="T23" fmla="*/ 25934 h 78044"/>
              <a:gd name="T24" fmla="*/ 28848 w 57907"/>
              <a:gd name="T25" fmla="*/ 27492 h 78044"/>
              <a:gd name="T26" fmla="*/ 43161 w 57907"/>
              <a:gd name="T27" fmla="*/ 32114 h 78044"/>
              <a:gd name="T28" fmla="*/ 54621 w 57907"/>
              <a:gd name="T29" fmla="*/ 37941 h 78044"/>
              <a:gd name="T30" fmla="*/ 61077 w 57907"/>
              <a:gd name="T31" fmla="*/ 50282 h 78044"/>
              <a:gd name="T32" fmla="*/ 61303 w 57907"/>
              <a:gd name="T33" fmla="*/ 53936 h 78044"/>
              <a:gd name="T34" fmla="*/ 56919 w 57907"/>
              <a:gd name="T35" fmla="*/ 67289 h 78044"/>
              <a:gd name="T36" fmla="*/ 45460 w 57907"/>
              <a:gd name="T37" fmla="*/ 74710 h 78044"/>
              <a:gd name="T38" fmla="*/ 29319 w 57907"/>
              <a:gd name="T39" fmla="*/ 77026 h 78044"/>
              <a:gd name="T40" fmla="*/ 16587 w 57907"/>
              <a:gd name="T41" fmla="*/ 76393 h 78044"/>
              <a:gd name="T42" fmla="*/ 2634 w 57907"/>
              <a:gd name="T43" fmla="*/ 73944 h 78044"/>
              <a:gd name="T44" fmla="*/ 860 w 57907"/>
              <a:gd name="T45" fmla="*/ 73425 h 78044"/>
              <a:gd name="T46" fmla="*/ 1497 w 57907"/>
              <a:gd name="T47" fmla="*/ 55981 h 78044"/>
              <a:gd name="T48" fmla="*/ 7823 w 57907"/>
              <a:gd name="T49" fmla="*/ 59290 h 78044"/>
              <a:gd name="T50" fmla="*/ 15811 w 57907"/>
              <a:gd name="T51" fmla="*/ 61163 h 78044"/>
              <a:gd name="T52" fmla="*/ 35535 w 57907"/>
              <a:gd name="T53" fmla="*/ 61163 h 78044"/>
              <a:gd name="T54" fmla="*/ 36338 w 57907"/>
              <a:gd name="T55" fmla="*/ 57392 h 78044"/>
              <a:gd name="T56" fmla="*/ 36338 w 57907"/>
              <a:gd name="T57" fmla="*/ 50798 h 78044"/>
              <a:gd name="T58" fmla="*/ 29458 w 57907"/>
              <a:gd name="T59" fmla="*/ 49363 h 78044"/>
              <a:gd name="T60" fmla="*/ 18141 w 57907"/>
              <a:gd name="T61" fmla="*/ 45299 h 78044"/>
              <a:gd name="T62" fmla="*/ 6929 w 57907"/>
              <a:gd name="T63" fmla="*/ 38870 h 78044"/>
              <a:gd name="T64" fmla="*/ 379 w 57907"/>
              <a:gd name="T65" fmla="*/ 26884 h 78044"/>
              <a:gd name="T66" fmla="*/ 0 w 57907"/>
              <a:gd name="T67" fmla="*/ 22334 h 78044"/>
              <a:gd name="T68" fmla="*/ 2684 w 57907"/>
              <a:gd name="T69" fmla="*/ 12970 h 78044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57907" h="78044">
                <a:moveTo>
                  <a:pt x="2536" y="13142"/>
                </a:moveTo>
                <a:lnTo>
                  <a:pt x="11879" y="4063"/>
                </a:lnTo>
                <a:lnTo>
                  <a:pt x="30682" y="0"/>
                </a:lnTo>
                <a:lnTo>
                  <a:pt x="40927" y="0"/>
                </a:lnTo>
                <a:lnTo>
                  <a:pt x="49417" y="1725"/>
                </a:lnTo>
                <a:lnTo>
                  <a:pt x="53478" y="3056"/>
                </a:lnTo>
                <a:lnTo>
                  <a:pt x="52876" y="20115"/>
                </a:lnTo>
                <a:lnTo>
                  <a:pt x="46273" y="17649"/>
                </a:lnTo>
                <a:lnTo>
                  <a:pt x="40168" y="16072"/>
                </a:lnTo>
                <a:lnTo>
                  <a:pt x="26438" y="16072"/>
                </a:lnTo>
                <a:lnTo>
                  <a:pt x="23582" y="18956"/>
                </a:lnTo>
                <a:lnTo>
                  <a:pt x="23582" y="26277"/>
                </a:lnTo>
                <a:lnTo>
                  <a:pt x="27250" y="27855"/>
                </a:lnTo>
                <a:lnTo>
                  <a:pt x="40770" y="32539"/>
                </a:lnTo>
                <a:lnTo>
                  <a:pt x="51595" y="38443"/>
                </a:lnTo>
                <a:lnTo>
                  <a:pt x="57693" y="50947"/>
                </a:lnTo>
                <a:lnTo>
                  <a:pt x="57907" y="54650"/>
                </a:lnTo>
                <a:lnTo>
                  <a:pt x="53765" y="68179"/>
                </a:lnTo>
                <a:lnTo>
                  <a:pt x="42942" y="75698"/>
                </a:lnTo>
                <a:lnTo>
                  <a:pt x="27695" y="78044"/>
                </a:lnTo>
                <a:lnTo>
                  <a:pt x="15668" y="77403"/>
                </a:lnTo>
                <a:lnTo>
                  <a:pt x="2488" y="74922"/>
                </a:lnTo>
                <a:lnTo>
                  <a:pt x="812" y="74396"/>
                </a:lnTo>
                <a:lnTo>
                  <a:pt x="1414" y="56721"/>
                </a:lnTo>
                <a:lnTo>
                  <a:pt x="7389" y="60074"/>
                </a:lnTo>
                <a:lnTo>
                  <a:pt x="14935" y="61972"/>
                </a:lnTo>
                <a:lnTo>
                  <a:pt x="33565" y="61972"/>
                </a:lnTo>
                <a:lnTo>
                  <a:pt x="34324" y="58151"/>
                </a:lnTo>
                <a:lnTo>
                  <a:pt x="34324" y="51470"/>
                </a:lnTo>
                <a:lnTo>
                  <a:pt x="27826" y="50016"/>
                </a:lnTo>
                <a:lnTo>
                  <a:pt x="17136" y="45899"/>
                </a:lnTo>
                <a:lnTo>
                  <a:pt x="6545" y="39384"/>
                </a:lnTo>
                <a:lnTo>
                  <a:pt x="359" y="27239"/>
                </a:lnTo>
                <a:lnTo>
                  <a:pt x="0" y="22629"/>
                </a:lnTo>
                <a:lnTo>
                  <a:pt x="2536" y="13142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0" name="object 18"/>
          <xdr:cNvSpPr>
            <a:spLocks/>
          </xdr:cNvSpPr>
        </xdr:nvSpPr>
        <xdr:spPr bwMode="auto">
          <a:xfrm>
            <a:off x="1684338" y="771525"/>
            <a:ext cx="60325" cy="77788"/>
          </a:xfrm>
          <a:custGeom>
            <a:avLst/>
            <a:gdLst>
              <a:gd name="T0" fmla="*/ 39904 w 61182"/>
              <a:gd name="T1" fmla="*/ 60003 h 77995"/>
              <a:gd name="T2" fmla="*/ 43388 w 61182"/>
              <a:gd name="T3" fmla="*/ 60268 h 77995"/>
              <a:gd name="T4" fmla="*/ 48340 w 61182"/>
              <a:gd name="T5" fmla="*/ 60268 h 77995"/>
              <a:gd name="T6" fmla="*/ 52748 w 61182"/>
              <a:gd name="T7" fmla="*/ 58535 h 77995"/>
              <a:gd name="T8" fmla="*/ 57107 w 61182"/>
              <a:gd name="T9" fmla="*/ 56950 h 77995"/>
              <a:gd name="T10" fmla="*/ 57826 w 61182"/>
              <a:gd name="T11" fmla="*/ 74023 h 77995"/>
              <a:gd name="T12" fmla="*/ 50990 w 61182"/>
              <a:gd name="T13" fmla="*/ 75730 h 77995"/>
              <a:gd name="T14" fmla="*/ 43981 w 61182"/>
              <a:gd name="T15" fmla="*/ 77171 h 77995"/>
              <a:gd name="T16" fmla="*/ 36577 w 61182"/>
              <a:gd name="T17" fmla="*/ 77171 h 77995"/>
              <a:gd name="T18" fmla="*/ 19213 w 61182"/>
              <a:gd name="T19" fmla="*/ 73663 h 77995"/>
              <a:gd name="T20" fmla="*/ 8187 w 61182"/>
              <a:gd name="T21" fmla="*/ 64905 h 77995"/>
              <a:gd name="T22" fmla="*/ 2234 w 61182"/>
              <a:gd name="T23" fmla="*/ 53542 h 77995"/>
              <a:gd name="T24" fmla="*/ 91 w 61182"/>
              <a:gd name="T25" fmla="*/ 42214 h 77995"/>
              <a:gd name="T26" fmla="*/ 0 w 61182"/>
              <a:gd name="T27" fmla="*/ 39414 h 77995"/>
              <a:gd name="T28" fmla="*/ 2019 w 61182"/>
              <a:gd name="T29" fmla="*/ 25106 h 77995"/>
              <a:gd name="T30" fmla="*/ 7955 w 61182"/>
              <a:gd name="T31" fmla="*/ 13416 h 77995"/>
              <a:gd name="T32" fmla="*/ 17624 w 61182"/>
              <a:gd name="T33" fmla="*/ 5011 h 77995"/>
              <a:gd name="T34" fmla="*/ 30842 w 61182"/>
              <a:gd name="T35" fmla="*/ 548 h 77995"/>
              <a:gd name="T36" fmla="*/ 38336 w 61182"/>
              <a:gd name="T37" fmla="*/ 0 h 77995"/>
              <a:gd name="T38" fmla="*/ 46087 w 61182"/>
              <a:gd name="T39" fmla="*/ 0 h 77995"/>
              <a:gd name="T40" fmla="*/ 50272 w 61182"/>
              <a:gd name="T41" fmla="*/ 1878 h 77995"/>
              <a:gd name="T42" fmla="*/ 57107 w 61182"/>
              <a:gd name="T43" fmla="*/ 3608 h 77995"/>
              <a:gd name="T44" fmla="*/ 55918 w 61182"/>
              <a:gd name="T45" fmla="*/ 20707 h 77995"/>
              <a:gd name="T46" fmla="*/ 51584 w 61182"/>
              <a:gd name="T47" fmla="*/ 19146 h 77995"/>
              <a:gd name="T48" fmla="*/ 47102 w 61182"/>
              <a:gd name="T49" fmla="*/ 17585 h 77995"/>
              <a:gd name="T50" fmla="*/ 42199 w 61182"/>
              <a:gd name="T51" fmla="*/ 17585 h 77995"/>
              <a:gd name="T52" fmla="*/ 27525 w 61182"/>
              <a:gd name="T53" fmla="*/ 25527 h 77995"/>
              <a:gd name="T54" fmla="*/ 24380 w 61182"/>
              <a:gd name="T55" fmla="*/ 37640 h 77995"/>
              <a:gd name="T56" fmla="*/ 24342 w 61182"/>
              <a:gd name="T57" fmla="*/ 39414 h 77995"/>
              <a:gd name="T58" fmla="*/ 29172 w 61182"/>
              <a:gd name="T59" fmla="*/ 54415 h 77995"/>
              <a:gd name="T60" fmla="*/ 39904 w 61182"/>
              <a:gd name="T61" fmla="*/ 60003 h 77995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0" t="0" r="r" b="b"/>
            <a:pathLst>
              <a:path w="61182" h="77995">
                <a:moveTo>
                  <a:pt x="42220" y="60645"/>
                </a:moveTo>
                <a:lnTo>
                  <a:pt x="45906" y="60912"/>
                </a:lnTo>
                <a:lnTo>
                  <a:pt x="51146" y="60912"/>
                </a:lnTo>
                <a:lnTo>
                  <a:pt x="55810" y="59161"/>
                </a:lnTo>
                <a:lnTo>
                  <a:pt x="60422" y="57559"/>
                </a:lnTo>
                <a:lnTo>
                  <a:pt x="61182" y="74815"/>
                </a:lnTo>
                <a:lnTo>
                  <a:pt x="53950" y="76540"/>
                </a:lnTo>
                <a:lnTo>
                  <a:pt x="46535" y="77995"/>
                </a:lnTo>
                <a:lnTo>
                  <a:pt x="38700" y="77995"/>
                </a:lnTo>
                <a:lnTo>
                  <a:pt x="20329" y="74451"/>
                </a:lnTo>
                <a:lnTo>
                  <a:pt x="8662" y="65599"/>
                </a:lnTo>
                <a:lnTo>
                  <a:pt x="2364" y="54114"/>
                </a:lnTo>
                <a:lnTo>
                  <a:pt x="95" y="42665"/>
                </a:lnTo>
                <a:lnTo>
                  <a:pt x="0" y="39835"/>
                </a:lnTo>
                <a:lnTo>
                  <a:pt x="2136" y="25374"/>
                </a:lnTo>
                <a:lnTo>
                  <a:pt x="8417" y="13560"/>
                </a:lnTo>
                <a:lnTo>
                  <a:pt x="18647" y="5063"/>
                </a:lnTo>
                <a:lnTo>
                  <a:pt x="32632" y="552"/>
                </a:lnTo>
                <a:lnTo>
                  <a:pt x="40561" y="0"/>
                </a:lnTo>
                <a:lnTo>
                  <a:pt x="48762" y="0"/>
                </a:lnTo>
                <a:lnTo>
                  <a:pt x="53190" y="1898"/>
                </a:lnTo>
                <a:lnTo>
                  <a:pt x="60422" y="3648"/>
                </a:lnTo>
                <a:lnTo>
                  <a:pt x="59164" y="20928"/>
                </a:lnTo>
                <a:lnTo>
                  <a:pt x="54579" y="19350"/>
                </a:lnTo>
                <a:lnTo>
                  <a:pt x="49836" y="17773"/>
                </a:lnTo>
                <a:lnTo>
                  <a:pt x="44648" y="17773"/>
                </a:lnTo>
                <a:lnTo>
                  <a:pt x="29123" y="25799"/>
                </a:lnTo>
                <a:lnTo>
                  <a:pt x="25794" y="38042"/>
                </a:lnTo>
                <a:lnTo>
                  <a:pt x="25756" y="39835"/>
                </a:lnTo>
                <a:lnTo>
                  <a:pt x="30864" y="54997"/>
                </a:lnTo>
                <a:lnTo>
                  <a:pt x="42220" y="60645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1" name="object 19"/>
          <xdr:cNvSpPr>
            <a:spLocks/>
          </xdr:cNvSpPr>
        </xdr:nvSpPr>
        <xdr:spPr bwMode="auto">
          <a:xfrm>
            <a:off x="1757363" y="739775"/>
            <a:ext cx="69850" cy="107950"/>
          </a:xfrm>
          <a:custGeom>
            <a:avLst/>
            <a:gdLst>
              <a:gd name="T0" fmla="*/ 24488 w 70117"/>
              <a:gd name="T1" fmla="*/ 54872 h 108907"/>
              <a:gd name="T2" fmla="*/ 24488 w 70117"/>
              <a:gd name="T3" fmla="*/ 105129 h 108907"/>
              <a:gd name="T4" fmla="*/ 0 w 70117"/>
              <a:gd name="T5" fmla="*/ 105129 h 108907"/>
              <a:gd name="T6" fmla="*/ 0 w 70117"/>
              <a:gd name="T7" fmla="*/ 0 h 108907"/>
              <a:gd name="T8" fmla="*/ 24488 w 70117"/>
              <a:gd name="T9" fmla="*/ 0 h 108907"/>
              <a:gd name="T10" fmla="*/ 24488 w 70117"/>
              <a:gd name="T11" fmla="*/ 42950 h 108907"/>
              <a:gd name="T12" fmla="*/ 24798 w 70117"/>
              <a:gd name="T13" fmla="*/ 42950 h 108907"/>
              <a:gd name="T14" fmla="*/ 27586 w 70117"/>
              <a:gd name="T15" fmla="*/ 34813 h 108907"/>
              <a:gd name="T16" fmla="*/ 36540 w 70117"/>
              <a:gd name="T17" fmla="*/ 31029 h 108907"/>
              <a:gd name="T18" fmla="*/ 45340 w 70117"/>
              <a:gd name="T19" fmla="*/ 31029 h 108907"/>
              <a:gd name="T20" fmla="*/ 59899 w 70117"/>
              <a:gd name="T21" fmla="*/ 34944 h 108907"/>
              <a:gd name="T22" fmla="*/ 67278 w 70117"/>
              <a:gd name="T23" fmla="*/ 45173 h 108907"/>
              <a:gd name="T24" fmla="*/ 69055 w 70117"/>
              <a:gd name="T25" fmla="*/ 57371 h 108907"/>
              <a:gd name="T26" fmla="*/ 69055 w 70117"/>
              <a:gd name="T27" fmla="*/ 105129 h 108907"/>
              <a:gd name="T28" fmla="*/ 44592 w 70117"/>
              <a:gd name="T29" fmla="*/ 105129 h 108907"/>
              <a:gd name="T30" fmla="*/ 44592 w 70117"/>
              <a:gd name="T31" fmla="*/ 51064 h 108907"/>
              <a:gd name="T32" fmla="*/ 40127 w 70117"/>
              <a:gd name="T33" fmla="*/ 48686 h 108907"/>
              <a:gd name="T34" fmla="*/ 27276 w 70117"/>
              <a:gd name="T35" fmla="*/ 48686 h 108907"/>
              <a:gd name="T36" fmla="*/ 24488 w 70117"/>
              <a:gd name="T37" fmla="*/ 54872 h 108907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70117" h="108907">
                <a:moveTo>
                  <a:pt x="24865" y="56844"/>
                </a:moveTo>
                <a:lnTo>
                  <a:pt x="24865" y="108907"/>
                </a:lnTo>
                <a:lnTo>
                  <a:pt x="0" y="108907"/>
                </a:lnTo>
                <a:lnTo>
                  <a:pt x="0" y="0"/>
                </a:lnTo>
                <a:lnTo>
                  <a:pt x="24865" y="0"/>
                </a:lnTo>
                <a:lnTo>
                  <a:pt x="24865" y="44494"/>
                </a:lnTo>
                <a:lnTo>
                  <a:pt x="25180" y="44494"/>
                </a:lnTo>
                <a:lnTo>
                  <a:pt x="28010" y="36064"/>
                </a:lnTo>
                <a:lnTo>
                  <a:pt x="37102" y="32144"/>
                </a:lnTo>
                <a:lnTo>
                  <a:pt x="46037" y="32144"/>
                </a:lnTo>
                <a:lnTo>
                  <a:pt x="60821" y="36200"/>
                </a:lnTo>
                <a:lnTo>
                  <a:pt x="68312" y="46796"/>
                </a:lnTo>
                <a:lnTo>
                  <a:pt x="70117" y="59433"/>
                </a:lnTo>
                <a:lnTo>
                  <a:pt x="70117" y="108907"/>
                </a:lnTo>
                <a:lnTo>
                  <a:pt x="45277" y="108907"/>
                </a:lnTo>
                <a:lnTo>
                  <a:pt x="45277" y="52900"/>
                </a:lnTo>
                <a:lnTo>
                  <a:pt x="40744" y="50435"/>
                </a:lnTo>
                <a:lnTo>
                  <a:pt x="27695" y="50435"/>
                </a:lnTo>
                <a:lnTo>
                  <a:pt x="24865" y="56844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2" name="object 20"/>
          <xdr:cNvSpPr>
            <a:spLocks/>
          </xdr:cNvSpPr>
        </xdr:nvSpPr>
        <xdr:spPr bwMode="auto">
          <a:xfrm>
            <a:off x="1844675" y="773113"/>
            <a:ext cx="71438" cy="76200"/>
          </a:xfrm>
          <a:custGeom>
            <a:avLst/>
            <a:gdLst>
              <a:gd name="T0" fmla="*/ 25852 w 70746"/>
              <a:gd name="T1" fmla="*/ 54222 h 76811"/>
              <a:gd name="T2" fmla="*/ 30565 w 70746"/>
              <a:gd name="T3" fmla="*/ 56609 h 76811"/>
              <a:gd name="T4" fmla="*/ 44105 w 70746"/>
              <a:gd name="T5" fmla="*/ 56609 h 76811"/>
              <a:gd name="T6" fmla="*/ 47075 w 70746"/>
              <a:gd name="T7" fmla="*/ 50449 h 76811"/>
              <a:gd name="T8" fmla="*/ 47075 w 70746"/>
              <a:gd name="T9" fmla="*/ 0 h 76811"/>
              <a:gd name="T10" fmla="*/ 72901 w 70746"/>
              <a:gd name="T11" fmla="*/ 0 h 76811"/>
              <a:gd name="T12" fmla="*/ 72901 w 70746"/>
              <a:gd name="T13" fmla="*/ 64893 h 76811"/>
              <a:gd name="T14" fmla="*/ 73091 w 70746"/>
              <a:gd name="T15" fmla="*/ 69406 h 76811"/>
              <a:gd name="T16" fmla="*/ 73556 w 70746"/>
              <a:gd name="T17" fmla="*/ 73203 h 76811"/>
              <a:gd name="T18" fmla="*/ 49990 w 70746"/>
              <a:gd name="T19" fmla="*/ 73203 h 76811"/>
              <a:gd name="T20" fmla="*/ 49662 w 70746"/>
              <a:gd name="T21" fmla="*/ 69955 h 76811"/>
              <a:gd name="T22" fmla="*/ 49336 w 70746"/>
              <a:gd name="T23" fmla="*/ 65873 h 76811"/>
              <a:gd name="T24" fmla="*/ 49336 w 70746"/>
              <a:gd name="T25" fmla="*/ 61027 h 76811"/>
              <a:gd name="T26" fmla="*/ 49036 w 70746"/>
              <a:gd name="T27" fmla="*/ 61027 h 76811"/>
              <a:gd name="T28" fmla="*/ 41258 w 70746"/>
              <a:gd name="T29" fmla="*/ 70311 h 76811"/>
              <a:gd name="T30" fmla="*/ 27232 w 70746"/>
              <a:gd name="T31" fmla="*/ 74346 h 76811"/>
              <a:gd name="T32" fmla="*/ 25036 w 70746"/>
              <a:gd name="T33" fmla="*/ 74396 h 76811"/>
              <a:gd name="T34" fmla="*/ 9671 w 70746"/>
              <a:gd name="T35" fmla="*/ 70459 h 76811"/>
              <a:gd name="T36" fmla="*/ 1881 w 70746"/>
              <a:gd name="T37" fmla="*/ 60189 h 76811"/>
              <a:gd name="T38" fmla="*/ 0 w 70746"/>
              <a:gd name="T39" fmla="*/ 47942 h 76811"/>
              <a:gd name="T40" fmla="*/ 0 w 70746"/>
              <a:gd name="T41" fmla="*/ 0 h 76811"/>
              <a:gd name="T42" fmla="*/ 25852 w 70746"/>
              <a:gd name="T43" fmla="*/ 0 h 76811"/>
              <a:gd name="T44" fmla="*/ 25852 w 70746"/>
              <a:gd name="T45" fmla="*/ 54222 h 76811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70746" h="76811">
                <a:moveTo>
                  <a:pt x="24865" y="55982"/>
                </a:moveTo>
                <a:lnTo>
                  <a:pt x="29398" y="58447"/>
                </a:lnTo>
                <a:lnTo>
                  <a:pt x="42421" y="58447"/>
                </a:lnTo>
                <a:lnTo>
                  <a:pt x="45277" y="52087"/>
                </a:lnTo>
                <a:lnTo>
                  <a:pt x="45277" y="0"/>
                </a:lnTo>
                <a:lnTo>
                  <a:pt x="70117" y="0"/>
                </a:lnTo>
                <a:lnTo>
                  <a:pt x="70117" y="67000"/>
                </a:lnTo>
                <a:lnTo>
                  <a:pt x="70300" y="71659"/>
                </a:lnTo>
                <a:lnTo>
                  <a:pt x="70746" y="75579"/>
                </a:lnTo>
                <a:lnTo>
                  <a:pt x="48081" y="75579"/>
                </a:lnTo>
                <a:lnTo>
                  <a:pt x="47766" y="72226"/>
                </a:lnTo>
                <a:lnTo>
                  <a:pt x="47452" y="68011"/>
                </a:lnTo>
                <a:lnTo>
                  <a:pt x="47452" y="63007"/>
                </a:lnTo>
                <a:lnTo>
                  <a:pt x="47164" y="63007"/>
                </a:lnTo>
                <a:lnTo>
                  <a:pt x="39682" y="72593"/>
                </a:lnTo>
                <a:lnTo>
                  <a:pt x="26192" y="76760"/>
                </a:lnTo>
                <a:lnTo>
                  <a:pt x="24079" y="76811"/>
                </a:lnTo>
                <a:lnTo>
                  <a:pt x="9301" y="72747"/>
                </a:lnTo>
                <a:lnTo>
                  <a:pt x="1809" y="62142"/>
                </a:lnTo>
                <a:lnTo>
                  <a:pt x="0" y="49498"/>
                </a:lnTo>
                <a:lnTo>
                  <a:pt x="0" y="0"/>
                </a:lnTo>
                <a:lnTo>
                  <a:pt x="24865" y="0"/>
                </a:lnTo>
                <a:lnTo>
                  <a:pt x="24865" y="55982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3" name="object 21"/>
          <xdr:cNvSpPr>
            <a:spLocks/>
          </xdr:cNvSpPr>
        </xdr:nvSpPr>
        <xdr:spPr bwMode="auto">
          <a:xfrm>
            <a:off x="1944688" y="739775"/>
            <a:ext cx="0" cy="107950"/>
          </a:xfrm>
          <a:custGeom>
            <a:avLst/>
            <a:gdLst>
              <a:gd name="T0" fmla="*/ 105129 h 108907"/>
              <a:gd name="T1" fmla="*/ 0 h 108907"/>
              <a:gd name="T2" fmla="*/ 0 60000 65536"/>
              <a:gd name="T3" fmla="*/ 0 60000 65536"/>
            </a:gdLst>
            <a:ahLst/>
            <a:cxnLst>
              <a:cxn ang="T2">
                <a:pos x="0" y="T0"/>
              </a:cxn>
              <a:cxn ang="T3">
                <a:pos x="0" y="T1"/>
              </a:cxn>
            </a:cxnLst>
            <a:rect l="0" t="0" r="r" b="b"/>
            <a:pathLst>
              <a:path h="108907">
                <a:moveTo>
                  <a:pt x="0" y="108907"/>
                </a:moveTo>
                <a:lnTo>
                  <a:pt x="0" y="0"/>
                </a:lnTo>
              </a:path>
            </a:pathLst>
          </a:custGeom>
          <a:noFill/>
          <a:ln w="26109">
            <a:solidFill>
              <a:srgbClr val="FEFFF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4" name="object 22"/>
          <xdr:cNvSpPr>
            <a:spLocks/>
          </xdr:cNvSpPr>
        </xdr:nvSpPr>
        <xdr:spPr bwMode="auto">
          <a:xfrm>
            <a:off x="1973263" y="771525"/>
            <a:ext cx="73025" cy="77788"/>
          </a:xfrm>
          <a:custGeom>
            <a:avLst/>
            <a:gdLst>
              <a:gd name="T0" fmla="*/ 46892 w 71794"/>
              <a:gd name="T1" fmla="*/ 61606 h 78019"/>
              <a:gd name="T2" fmla="*/ 55951 w 71794"/>
              <a:gd name="T3" fmla="*/ 61606 h 78019"/>
              <a:gd name="T4" fmla="*/ 65066 w 71794"/>
              <a:gd name="T5" fmla="*/ 58756 h 78019"/>
              <a:gd name="T6" fmla="*/ 71628 w 71794"/>
              <a:gd name="T7" fmla="*/ 55712 h 78019"/>
              <a:gd name="T8" fmla="*/ 72134 w 71794"/>
              <a:gd name="T9" fmla="*/ 72788 h 78019"/>
              <a:gd name="T10" fmla="*/ 71244 w 71794"/>
              <a:gd name="T11" fmla="*/ 73063 h 78019"/>
              <a:gd name="T12" fmla="*/ 57963 w 71794"/>
              <a:gd name="T13" fmla="*/ 76033 h 78019"/>
              <a:gd name="T14" fmla="*/ 44369 w 71794"/>
              <a:gd name="T15" fmla="*/ 77099 h 78019"/>
              <a:gd name="T16" fmla="*/ 34843 w 71794"/>
              <a:gd name="T17" fmla="*/ 76533 h 78019"/>
              <a:gd name="T18" fmla="*/ 19264 w 71794"/>
              <a:gd name="T19" fmla="*/ 72145 h 78019"/>
              <a:gd name="T20" fmla="*/ 8412 w 71794"/>
              <a:gd name="T21" fmla="*/ 63917 h 78019"/>
              <a:gd name="T22" fmla="*/ 2065 w 71794"/>
              <a:gd name="T23" fmla="*/ 52442 h 78019"/>
              <a:gd name="T24" fmla="*/ 0 w 71794"/>
              <a:gd name="T25" fmla="*/ 38318 h 78019"/>
              <a:gd name="T26" fmla="*/ 76 w 71794"/>
              <a:gd name="T27" fmla="*/ 35712 h 78019"/>
              <a:gd name="T28" fmla="*/ 3244 w 71794"/>
              <a:gd name="T29" fmla="*/ 22108 h 78019"/>
              <a:gd name="T30" fmla="*/ 10896 w 71794"/>
              <a:gd name="T31" fmla="*/ 10724 h 78019"/>
              <a:gd name="T32" fmla="*/ 22829 w 71794"/>
              <a:gd name="T33" fmla="*/ 2904 h 78019"/>
              <a:gd name="T34" fmla="*/ 38844 w 71794"/>
              <a:gd name="T35" fmla="*/ 0 h 78019"/>
              <a:gd name="T36" fmla="*/ 38844 w 71794"/>
              <a:gd name="T37" fmla="*/ 13813 h 78019"/>
              <a:gd name="T38" fmla="*/ 25240 w 71794"/>
              <a:gd name="T39" fmla="*/ 13813 h 78019"/>
              <a:gd name="T40" fmla="*/ 25240 w 71794"/>
              <a:gd name="T41" fmla="*/ 32106 h 78019"/>
              <a:gd name="T42" fmla="*/ 52614 w 71794"/>
              <a:gd name="T43" fmla="*/ 32106 h 78019"/>
              <a:gd name="T44" fmla="*/ 52614 w 71794"/>
              <a:gd name="T45" fmla="*/ 22655 h 78019"/>
              <a:gd name="T46" fmla="*/ 49781 w 71794"/>
              <a:gd name="T47" fmla="*/ 13813 h 78019"/>
              <a:gd name="T48" fmla="*/ 39995 w 71794"/>
              <a:gd name="T49" fmla="*/ 3 h 78019"/>
              <a:gd name="T50" fmla="*/ 49680 w 71794"/>
              <a:gd name="T51" fmla="*/ 878 h 78019"/>
              <a:gd name="T52" fmla="*/ 61913 w 71794"/>
              <a:gd name="T53" fmla="*/ 5540 h 78019"/>
              <a:gd name="T54" fmla="*/ 72398 w 71794"/>
              <a:gd name="T55" fmla="*/ 17189 h 78019"/>
              <a:gd name="T56" fmla="*/ 76846 w 71794"/>
              <a:gd name="T57" fmla="*/ 39024 h 78019"/>
              <a:gd name="T58" fmla="*/ 76846 w 71794"/>
              <a:gd name="T59" fmla="*/ 44482 h 78019"/>
              <a:gd name="T60" fmla="*/ 25213 w 71794"/>
              <a:gd name="T61" fmla="*/ 44482 h 78019"/>
              <a:gd name="T62" fmla="*/ 25259 w 71794"/>
              <a:gd name="T63" fmla="*/ 45736 h 78019"/>
              <a:gd name="T64" fmla="*/ 30951 w 71794"/>
              <a:gd name="T65" fmla="*/ 56827 h 78019"/>
              <a:gd name="T66" fmla="*/ 46892 w 71794"/>
              <a:gd name="T67" fmla="*/ 61606 h 78019"/>
              <a:gd name="T68" fmla="*/ 38844 w 71794"/>
              <a:gd name="T69" fmla="*/ 13813 h 78019"/>
              <a:gd name="T70" fmla="*/ 38844 w 71794"/>
              <a:gd name="T71" fmla="*/ 0 h 78019"/>
              <a:gd name="T72" fmla="*/ 39995 w 71794"/>
              <a:gd name="T73" fmla="*/ 3 h 78019"/>
              <a:gd name="T74" fmla="*/ 49781 w 71794"/>
              <a:gd name="T75" fmla="*/ 13813 h 78019"/>
              <a:gd name="T76" fmla="*/ 38844 w 71794"/>
              <a:gd name="T77" fmla="*/ 13813 h 78019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71794" h="78019">
                <a:moveTo>
                  <a:pt x="43810" y="62341"/>
                </a:moveTo>
                <a:lnTo>
                  <a:pt x="52273" y="62341"/>
                </a:lnTo>
                <a:lnTo>
                  <a:pt x="60789" y="59457"/>
                </a:lnTo>
                <a:lnTo>
                  <a:pt x="66920" y="56376"/>
                </a:lnTo>
                <a:lnTo>
                  <a:pt x="67392" y="73656"/>
                </a:lnTo>
                <a:lnTo>
                  <a:pt x="66560" y="73935"/>
                </a:lnTo>
                <a:lnTo>
                  <a:pt x="54152" y="76940"/>
                </a:lnTo>
                <a:lnTo>
                  <a:pt x="41452" y="78019"/>
                </a:lnTo>
                <a:lnTo>
                  <a:pt x="32553" y="77446"/>
                </a:lnTo>
                <a:lnTo>
                  <a:pt x="17997" y="73006"/>
                </a:lnTo>
                <a:lnTo>
                  <a:pt x="7859" y="64680"/>
                </a:lnTo>
                <a:lnTo>
                  <a:pt x="1929" y="53068"/>
                </a:lnTo>
                <a:lnTo>
                  <a:pt x="0" y="38775"/>
                </a:lnTo>
                <a:lnTo>
                  <a:pt x="72" y="36138"/>
                </a:lnTo>
                <a:lnTo>
                  <a:pt x="3030" y="22372"/>
                </a:lnTo>
                <a:lnTo>
                  <a:pt x="10178" y="10852"/>
                </a:lnTo>
                <a:lnTo>
                  <a:pt x="21328" y="2940"/>
                </a:lnTo>
                <a:lnTo>
                  <a:pt x="36290" y="0"/>
                </a:lnTo>
                <a:lnTo>
                  <a:pt x="36290" y="13977"/>
                </a:lnTo>
                <a:lnTo>
                  <a:pt x="23582" y="13977"/>
                </a:lnTo>
                <a:lnTo>
                  <a:pt x="23582" y="32489"/>
                </a:lnTo>
                <a:lnTo>
                  <a:pt x="49155" y="32489"/>
                </a:lnTo>
                <a:lnTo>
                  <a:pt x="49155" y="22925"/>
                </a:lnTo>
                <a:lnTo>
                  <a:pt x="46509" y="13977"/>
                </a:lnTo>
                <a:lnTo>
                  <a:pt x="37365" y="3"/>
                </a:lnTo>
                <a:lnTo>
                  <a:pt x="46415" y="890"/>
                </a:lnTo>
                <a:lnTo>
                  <a:pt x="57842" y="5607"/>
                </a:lnTo>
                <a:lnTo>
                  <a:pt x="67638" y="17393"/>
                </a:lnTo>
                <a:lnTo>
                  <a:pt x="71794" y="39490"/>
                </a:lnTo>
                <a:lnTo>
                  <a:pt x="71794" y="45012"/>
                </a:lnTo>
                <a:lnTo>
                  <a:pt x="23555" y="45012"/>
                </a:lnTo>
                <a:lnTo>
                  <a:pt x="23597" y="46282"/>
                </a:lnTo>
                <a:lnTo>
                  <a:pt x="28916" y="57505"/>
                </a:lnTo>
                <a:lnTo>
                  <a:pt x="43810" y="62341"/>
                </a:lnTo>
                <a:close/>
              </a:path>
              <a:path w="71794" h="78019">
                <a:moveTo>
                  <a:pt x="36290" y="13977"/>
                </a:moveTo>
                <a:lnTo>
                  <a:pt x="36290" y="0"/>
                </a:lnTo>
                <a:lnTo>
                  <a:pt x="37365" y="3"/>
                </a:lnTo>
                <a:lnTo>
                  <a:pt x="46509" y="13977"/>
                </a:lnTo>
                <a:lnTo>
                  <a:pt x="36290" y="13977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5" name="object 23"/>
          <xdr:cNvSpPr>
            <a:spLocks/>
          </xdr:cNvSpPr>
        </xdr:nvSpPr>
        <xdr:spPr bwMode="auto">
          <a:xfrm>
            <a:off x="1046163" y="874713"/>
            <a:ext cx="76200" cy="79375"/>
          </a:xfrm>
          <a:custGeom>
            <a:avLst/>
            <a:gdLst>
              <a:gd name="T0" fmla="*/ 10169 w 76536"/>
              <a:gd name="T1" fmla="*/ 11108 h 78857"/>
              <a:gd name="T2" fmla="*/ 10169 w 76536"/>
              <a:gd name="T3" fmla="*/ 80949 h 78857"/>
              <a:gd name="T4" fmla="*/ 0 w 76536"/>
              <a:gd name="T5" fmla="*/ 80949 h 78857"/>
              <a:gd name="T6" fmla="*/ 0 w 76536"/>
              <a:gd name="T7" fmla="*/ 0 h 78857"/>
              <a:gd name="T8" fmla="*/ 16426 w 76536"/>
              <a:gd name="T9" fmla="*/ 0 h 78857"/>
              <a:gd name="T10" fmla="*/ 37485 w 76536"/>
              <a:gd name="T11" fmla="*/ 64375 h 78857"/>
              <a:gd name="T12" fmla="*/ 37691 w 76536"/>
              <a:gd name="T13" fmla="*/ 64375 h 78857"/>
              <a:gd name="T14" fmla="*/ 59290 w 76536"/>
              <a:gd name="T15" fmla="*/ 0 h 78857"/>
              <a:gd name="T16" fmla="*/ 75200 w 76536"/>
              <a:gd name="T17" fmla="*/ 0 h 78857"/>
              <a:gd name="T18" fmla="*/ 75200 w 76536"/>
              <a:gd name="T19" fmla="*/ 80949 h 78857"/>
              <a:gd name="T20" fmla="*/ 65058 w 76536"/>
              <a:gd name="T21" fmla="*/ 80949 h 78857"/>
              <a:gd name="T22" fmla="*/ 65058 w 76536"/>
              <a:gd name="T23" fmla="*/ 11108 h 78857"/>
              <a:gd name="T24" fmla="*/ 64800 w 76536"/>
              <a:gd name="T25" fmla="*/ 11108 h 78857"/>
              <a:gd name="T26" fmla="*/ 40986 w 76536"/>
              <a:gd name="T27" fmla="*/ 80949 h 78857"/>
              <a:gd name="T28" fmla="*/ 33262 w 76536"/>
              <a:gd name="T29" fmla="*/ 80949 h 78857"/>
              <a:gd name="T30" fmla="*/ 10426 w 76536"/>
              <a:gd name="T31" fmla="*/ 11108 h 78857"/>
              <a:gd name="T32" fmla="*/ 10169 w 76536"/>
              <a:gd name="T33" fmla="*/ 11108 h 78857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76536" h="78857">
                <a:moveTo>
                  <a:pt x="10349" y="10821"/>
                </a:moveTo>
                <a:lnTo>
                  <a:pt x="10349" y="78857"/>
                </a:lnTo>
                <a:lnTo>
                  <a:pt x="0" y="78857"/>
                </a:lnTo>
                <a:lnTo>
                  <a:pt x="0" y="0"/>
                </a:lnTo>
                <a:lnTo>
                  <a:pt x="16717" y="0"/>
                </a:lnTo>
                <a:lnTo>
                  <a:pt x="38150" y="62711"/>
                </a:lnTo>
                <a:lnTo>
                  <a:pt x="38360" y="62711"/>
                </a:lnTo>
                <a:lnTo>
                  <a:pt x="60343" y="0"/>
                </a:lnTo>
                <a:lnTo>
                  <a:pt x="76536" y="0"/>
                </a:lnTo>
                <a:lnTo>
                  <a:pt x="76536" y="78857"/>
                </a:lnTo>
                <a:lnTo>
                  <a:pt x="66213" y="78857"/>
                </a:lnTo>
                <a:lnTo>
                  <a:pt x="66213" y="10821"/>
                </a:lnTo>
                <a:lnTo>
                  <a:pt x="65951" y="10821"/>
                </a:lnTo>
                <a:lnTo>
                  <a:pt x="41714" y="78857"/>
                </a:lnTo>
                <a:lnTo>
                  <a:pt x="33853" y="78857"/>
                </a:lnTo>
                <a:lnTo>
                  <a:pt x="10611" y="10821"/>
                </a:lnTo>
                <a:lnTo>
                  <a:pt x="10349" y="10821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6" name="object 24"/>
          <xdr:cNvSpPr>
            <a:spLocks/>
          </xdr:cNvSpPr>
        </xdr:nvSpPr>
        <xdr:spPr bwMode="auto">
          <a:xfrm>
            <a:off x="1138238" y="895350"/>
            <a:ext cx="44450" cy="58738"/>
          </a:xfrm>
          <a:custGeom>
            <a:avLst/>
            <a:gdLst>
              <a:gd name="T0" fmla="*/ 40399 w 45722"/>
              <a:gd name="T1" fmla="*/ 50924 h 59334"/>
              <a:gd name="T2" fmla="*/ 40633 w 45722"/>
              <a:gd name="T3" fmla="*/ 54192 h 59334"/>
              <a:gd name="T4" fmla="*/ 40842 w 45722"/>
              <a:gd name="T5" fmla="*/ 56134 h 59334"/>
              <a:gd name="T6" fmla="*/ 32511 w 45722"/>
              <a:gd name="T7" fmla="*/ 56134 h 59334"/>
              <a:gd name="T8" fmla="*/ 31972 w 45722"/>
              <a:gd name="T9" fmla="*/ 48795 h 59334"/>
              <a:gd name="T10" fmla="*/ 31784 w 45722"/>
              <a:gd name="T11" fmla="*/ 48795 h 59334"/>
              <a:gd name="T12" fmla="*/ 29257 w 45722"/>
              <a:gd name="T13" fmla="*/ 53009 h 59334"/>
              <a:gd name="T14" fmla="*/ 24646 w 45722"/>
              <a:gd name="T15" fmla="*/ 56986 h 59334"/>
              <a:gd name="T16" fmla="*/ 16127 w 45722"/>
              <a:gd name="T17" fmla="*/ 56986 h 59334"/>
              <a:gd name="T18" fmla="*/ 18654 w 45722"/>
              <a:gd name="T19" fmla="*/ 50097 h 59334"/>
              <a:gd name="T20" fmla="*/ 26636 w 45722"/>
              <a:gd name="T21" fmla="*/ 50097 h 59334"/>
              <a:gd name="T22" fmla="*/ 31644 w 45722"/>
              <a:gd name="T23" fmla="*/ 43680 h 59334"/>
              <a:gd name="T24" fmla="*/ 33821 w 45722"/>
              <a:gd name="T25" fmla="*/ 3457 h 59334"/>
              <a:gd name="T26" fmla="*/ 35577 w 45722"/>
              <a:gd name="T27" fmla="*/ 5209 h 59334"/>
              <a:gd name="T28" fmla="*/ 37988 w 45722"/>
              <a:gd name="T29" fmla="*/ 7599 h 59334"/>
              <a:gd name="T30" fmla="*/ 40399 w 45722"/>
              <a:gd name="T31" fmla="*/ 10914 h 59334"/>
              <a:gd name="T32" fmla="*/ 40399 w 45722"/>
              <a:gd name="T33" fmla="*/ 50924 h 59334"/>
              <a:gd name="T34" fmla="*/ 9244 w 45722"/>
              <a:gd name="T35" fmla="*/ 46309 h 59334"/>
              <a:gd name="T36" fmla="*/ 12335 w 45722"/>
              <a:gd name="T37" fmla="*/ 50097 h 59334"/>
              <a:gd name="T38" fmla="*/ 18654 w 45722"/>
              <a:gd name="T39" fmla="*/ 50097 h 59334"/>
              <a:gd name="T40" fmla="*/ 16127 w 45722"/>
              <a:gd name="T41" fmla="*/ 56986 h 59334"/>
              <a:gd name="T42" fmla="*/ 6952 w 45722"/>
              <a:gd name="T43" fmla="*/ 56986 h 59334"/>
              <a:gd name="T44" fmla="*/ 0 w 45722"/>
              <a:gd name="T45" fmla="*/ 51754 h 59334"/>
              <a:gd name="T46" fmla="*/ 0 w 45722"/>
              <a:gd name="T47" fmla="*/ 41076 h 59334"/>
              <a:gd name="T48" fmla="*/ 1805 w 45722"/>
              <a:gd name="T49" fmla="*/ 32747 h 59334"/>
              <a:gd name="T50" fmla="*/ 10084 w 45722"/>
              <a:gd name="T51" fmla="*/ 25165 h 59334"/>
              <a:gd name="T52" fmla="*/ 26308 w 45722"/>
              <a:gd name="T53" fmla="*/ 22325 h 59334"/>
              <a:gd name="T54" fmla="*/ 31644 w 45722"/>
              <a:gd name="T55" fmla="*/ 22325 h 59334"/>
              <a:gd name="T56" fmla="*/ 31644 w 45722"/>
              <a:gd name="T57" fmla="*/ 15578 h 59334"/>
              <a:gd name="T58" fmla="*/ 29561 w 45722"/>
              <a:gd name="T59" fmla="*/ 10844 h 59334"/>
              <a:gd name="T60" fmla="*/ 27735 w 45722"/>
              <a:gd name="T61" fmla="*/ 8356 h 59334"/>
              <a:gd name="T62" fmla="*/ 24107 w 45722"/>
              <a:gd name="T63" fmla="*/ 7363 h 59334"/>
              <a:gd name="T64" fmla="*/ 14605 w 45722"/>
              <a:gd name="T65" fmla="*/ 7363 h 59334"/>
              <a:gd name="T66" fmla="*/ 9128 w 45722"/>
              <a:gd name="T67" fmla="*/ 9634 h 59334"/>
              <a:gd name="T68" fmla="*/ 5945 w 45722"/>
              <a:gd name="T69" fmla="*/ 13091 h 59334"/>
              <a:gd name="T70" fmla="*/ 4938 w 45722"/>
              <a:gd name="T71" fmla="*/ 4544 h 59334"/>
              <a:gd name="T72" fmla="*/ 9572 w 45722"/>
              <a:gd name="T73" fmla="*/ 1632 h 59334"/>
              <a:gd name="T74" fmla="*/ 15260 w 45722"/>
              <a:gd name="T75" fmla="*/ 0 h 59334"/>
              <a:gd name="T76" fmla="*/ 28906 w 45722"/>
              <a:gd name="T77" fmla="*/ 0 h 59334"/>
              <a:gd name="T78" fmla="*/ 33821 w 45722"/>
              <a:gd name="T79" fmla="*/ 3457 h 59334"/>
              <a:gd name="T80" fmla="*/ 31644 w 45722"/>
              <a:gd name="T81" fmla="*/ 43680 h 59334"/>
              <a:gd name="T82" fmla="*/ 31644 w 45722"/>
              <a:gd name="T83" fmla="*/ 29024 h 59334"/>
              <a:gd name="T84" fmla="*/ 27735 w 45722"/>
              <a:gd name="T85" fmla="*/ 28814 h 59334"/>
              <a:gd name="T86" fmla="*/ 14394 w 45722"/>
              <a:gd name="T87" fmla="*/ 28814 h 59334"/>
              <a:gd name="T88" fmla="*/ 9244 w 45722"/>
              <a:gd name="T89" fmla="*/ 33950 h 59334"/>
              <a:gd name="T90" fmla="*/ 9244 w 45722"/>
              <a:gd name="T91" fmla="*/ 46309 h 59334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45722" h="59334">
                <a:moveTo>
                  <a:pt x="45225" y="53023"/>
                </a:moveTo>
                <a:lnTo>
                  <a:pt x="45487" y="56425"/>
                </a:lnTo>
                <a:lnTo>
                  <a:pt x="45722" y="58447"/>
                </a:lnTo>
                <a:lnTo>
                  <a:pt x="36394" y="58447"/>
                </a:lnTo>
                <a:lnTo>
                  <a:pt x="35792" y="50805"/>
                </a:lnTo>
                <a:lnTo>
                  <a:pt x="35582" y="50805"/>
                </a:lnTo>
                <a:lnTo>
                  <a:pt x="32752" y="55193"/>
                </a:lnTo>
                <a:lnTo>
                  <a:pt x="27590" y="59334"/>
                </a:lnTo>
                <a:lnTo>
                  <a:pt x="18053" y="59334"/>
                </a:lnTo>
                <a:lnTo>
                  <a:pt x="20883" y="52161"/>
                </a:lnTo>
                <a:lnTo>
                  <a:pt x="29818" y="52161"/>
                </a:lnTo>
                <a:lnTo>
                  <a:pt x="35425" y="45480"/>
                </a:lnTo>
                <a:lnTo>
                  <a:pt x="37862" y="3599"/>
                </a:lnTo>
                <a:lnTo>
                  <a:pt x="39827" y="5423"/>
                </a:lnTo>
                <a:lnTo>
                  <a:pt x="42526" y="7912"/>
                </a:lnTo>
                <a:lnTo>
                  <a:pt x="45225" y="11364"/>
                </a:lnTo>
                <a:lnTo>
                  <a:pt x="45225" y="53023"/>
                </a:lnTo>
                <a:close/>
              </a:path>
              <a:path w="45722" h="59334">
                <a:moveTo>
                  <a:pt x="10349" y="48217"/>
                </a:moveTo>
                <a:lnTo>
                  <a:pt x="13808" y="52161"/>
                </a:lnTo>
                <a:lnTo>
                  <a:pt x="20883" y="52161"/>
                </a:lnTo>
                <a:lnTo>
                  <a:pt x="18053" y="59334"/>
                </a:lnTo>
                <a:lnTo>
                  <a:pt x="7782" y="59334"/>
                </a:lnTo>
                <a:lnTo>
                  <a:pt x="0" y="53886"/>
                </a:lnTo>
                <a:lnTo>
                  <a:pt x="0" y="42769"/>
                </a:lnTo>
                <a:lnTo>
                  <a:pt x="2021" y="34096"/>
                </a:lnTo>
                <a:lnTo>
                  <a:pt x="11289" y="26202"/>
                </a:lnTo>
                <a:lnTo>
                  <a:pt x="29451" y="23245"/>
                </a:lnTo>
                <a:lnTo>
                  <a:pt x="35425" y="23245"/>
                </a:lnTo>
                <a:lnTo>
                  <a:pt x="35425" y="16220"/>
                </a:lnTo>
                <a:lnTo>
                  <a:pt x="33093" y="11290"/>
                </a:lnTo>
                <a:lnTo>
                  <a:pt x="31049" y="8701"/>
                </a:lnTo>
                <a:lnTo>
                  <a:pt x="26988" y="7666"/>
                </a:lnTo>
                <a:lnTo>
                  <a:pt x="16350" y="7666"/>
                </a:lnTo>
                <a:lnTo>
                  <a:pt x="10218" y="10032"/>
                </a:lnTo>
                <a:lnTo>
                  <a:pt x="6655" y="13631"/>
                </a:lnTo>
                <a:lnTo>
                  <a:pt x="5528" y="4732"/>
                </a:lnTo>
                <a:lnTo>
                  <a:pt x="10716" y="1700"/>
                </a:lnTo>
                <a:lnTo>
                  <a:pt x="17083" y="0"/>
                </a:lnTo>
                <a:lnTo>
                  <a:pt x="32359" y="0"/>
                </a:lnTo>
                <a:lnTo>
                  <a:pt x="37862" y="3599"/>
                </a:lnTo>
                <a:lnTo>
                  <a:pt x="35425" y="45480"/>
                </a:lnTo>
                <a:lnTo>
                  <a:pt x="35425" y="30221"/>
                </a:lnTo>
                <a:lnTo>
                  <a:pt x="31049" y="30000"/>
                </a:lnTo>
                <a:lnTo>
                  <a:pt x="16114" y="30000"/>
                </a:lnTo>
                <a:lnTo>
                  <a:pt x="10349" y="35349"/>
                </a:lnTo>
                <a:lnTo>
                  <a:pt x="10349" y="48217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7" name="object 25"/>
          <xdr:cNvSpPr>
            <a:spLocks/>
          </xdr:cNvSpPr>
        </xdr:nvSpPr>
        <xdr:spPr bwMode="auto">
          <a:xfrm>
            <a:off x="1195388" y="895350"/>
            <a:ext cx="38100" cy="82550"/>
          </a:xfrm>
          <a:custGeom>
            <a:avLst/>
            <a:gdLst>
              <a:gd name="T0" fmla="*/ 35094 w 37940"/>
              <a:gd name="T1" fmla="*/ 3427 h 83566"/>
              <a:gd name="T2" fmla="*/ 38584 w 37940"/>
              <a:gd name="T3" fmla="*/ 8733 h 83566"/>
              <a:gd name="T4" fmla="*/ 38314 w 37940"/>
              <a:gd name="T5" fmla="*/ 27476 h 83566"/>
              <a:gd name="T6" fmla="*/ 34835 w 37940"/>
              <a:gd name="T7" fmla="*/ 12408 h 83566"/>
              <a:gd name="T8" fmla="*/ 29419 w 37940"/>
              <a:gd name="T9" fmla="*/ 0 h 83566"/>
              <a:gd name="T10" fmla="*/ 35094 w 37940"/>
              <a:gd name="T11" fmla="*/ 3427 h 83566"/>
              <a:gd name="T12" fmla="*/ 3004 w 37940"/>
              <a:gd name="T13" fmla="*/ 44481 h 83566"/>
              <a:gd name="T14" fmla="*/ 0 w 37940"/>
              <a:gd name="T15" fmla="*/ 28237 h 83566"/>
              <a:gd name="T16" fmla="*/ 2612 w 37940"/>
              <a:gd name="T17" fmla="*/ 12993 h 83566"/>
              <a:gd name="T18" fmla="*/ 10584 w 37940"/>
              <a:gd name="T19" fmla="*/ 3228 h 83566"/>
              <a:gd name="T20" fmla="*/ 23077 w 37940"/>
              <a:gd name="T21" fmla="*/ 0 h 83566"/>
              <a:gd name="T22" fmla="*/ 29419 w 37940"/>
              <a:gd name="T23" fmla="*/ 0 h 83566"/>
              <a:gd name="T24" fmla="*/ 34835 w 37940"/>
              <a:gd name="T25" fmla="*/ 12408 h 83566"/>
              <a:gd name="T26" fmla="*/ 24435 w 37940"/>
              <a:gd name="T27" fmla="*/ 7300 h 83566"/>
              <a:gd name="T28" fmla="*/ 23922 w 37940"/>
              <a:gd name="T29" fmla="*/ 7307 h 83566"/>
              <a:gd name="T30" fmla="*/ 13807 w 37940"/>
              <a:gd name="T31" fmla="*/ 12796 h 83566"/>
              <a:gd name="T32" fmla="*/ 10578 w 37940"/>
              <a:gd name="T33" fmla="*/ 28237 h 83566"/>
              <a:gd name="T34" fmla="*/ 10582 w 37940"/>
              <a:gd name="T35" fmla="*/ 29014 h 83566"/>
              <a:gd name="T36" fmla="*/ 14059 w 37940"/>
              <a:gd name="T37" fmla="*/ 44093 h 83566"/>
              <a:gd name="T38" fmla="*/ 24435 w 37940"/>
              <a:gd name="T39" fmla="*/ 49200 h 83566"/>
              <a:gd name="T40" fmla="*/ 24986 w 37940"/>
              <a:gd name="T41" fmla="*/ 49193 h 83566"/>
              <a:gd name="T42" fmla="*/ 35095 w 37940"/>
              <a:gd name="T43" fmla="*/ 43689 h 83566"/>
              <a:gd name="T44" fmla="*/ 38318 w 37940"/>
              <a:gd name="T45" fmla="*/ 28237 h 83566"/>
              <a:gd name="T46" fmla="*/ 38314 w 37940"/>
              <a:gd name="T47" fmla="*/ 27476 h 83566"/>
              <a:gd name="T48" fmla="*/ 38584 w 37940"/>
              <a:gd name="T49" fmla="*/ 8733 h 83566"/>
              <a:gd name="T50" fmla="*/ 38824 w 37940"/>
              <a:gd name="T51" fmla="*/ 8733 h 83566"/>
              <a:gd name="T52" fmla="*/ 39198 w 37940"/>
              <a:gd name="T53" fmla="*/ 822 h 83566"/>
              <a:gd name="T54" fmla="*/ 49323 w 37940"/>
              <a:gd name="T55" fmla="*/ 822 h 83566"/>
              <a:gd name="T56" fmla="*/ 49243 w 37940"/>
              <a:gd name="T57" fmla="*/ 4036 h 83566"/>
              <a:gd name="T58" fmla="*/ 48843 w 37940"/>
              <a:gd name="T59" fmla="*/ 7488 h 83566"/>
              <a:gd name="T60" fmla="*/ 48843 w 37940"/>
              <a:gd name="T61" fmla="*/ 58121 h 83566"/>
              <a:gd name="T62" fmla="*/ 46143 w 37940"/>
              <a:gd name="T63" fmla="*/ 68573 h 83566"/>
              <a:gd name="T64" fmla="*/ 35994 w 37940"/>
              <a:gd name="T65" fmla="*/ 76943 h 83566"/>
              <a:gd name="T66" fmla="*/ 21716 w 37940"/>
              <a:gd name="T67" fmla="*/ 79576 h 83566"/>
              <a:gd name="T68" fmla="*/ 16388 w 37940"/>
              <a:gd name="T69" fmla="*/ 79576 h 83566"/>
              <a:gd name="T70" fmla="*/ 7808 w 37940"/>
              <a:gd name="T71" fmla="*/ 77838 h 83566"/>
              <a:gd name="T72" fmla="*/ 3170 w 37940"/>
              <a:gd name="T73" fmla="*/ 76242 h 83566"/>
              <a:gd name="T74" fmla="*/ 3703 w 37940"/>
              <a:gd name="T75" fmla="*/ 67087 h 83566"/>
              <a:gd name="T76" fmla="*/ 8180 w 37940"/>
              <a:gd name="T77" fmla="*/ 69646 h 83566"/>
              <a:gd name="T78" fmla="*/ 15401 w 37940"/>
              <a:gd name="T79" fmla="*/ 71784 h 83566"/>
              <a:gd name="T80" fmla="*/ 33868 w 37940"/>
              <a:gd name="T81" fmla="*/ 71784 h 83566"/>
              <a:gd name="T82" fmla="*/ 38824 w 37940"/>
              <a:gd name="T83" fmla="*/ 65257 h 83566"/>
              <a:gd name="T84" fmla="*/ 38824 w 37940"/>
              <a:gd name="T85" fmla="*/ 47229 h 83566"/>
              <a:gd name="T86" fmla="*/ 38584 w 37940"/>
              <a:gd name="T87" fmla="*/ 47229 h 83566"/>
              <a:gd name="T88" fmla="*/ 34481 w 37940"/>
              <a:gd name="T89" fmla="*/ 53473 h 83566"/>
              <a:gd name="T90" fmla="*/ 28911 w 37940"/>
              <a:gd name="T91" fmla="*/ 56477 h 83566"/>
              <a:gd name="T92" fmla="*/ 21956 w 37940"/>
              <a:gd name="T93" fmla="*/ 56477 h 83566"/>
              <a:gd name="T94" fmla="*/ 11227 w 37940"/>
              <a:gd name="T95" fmla="*/ 53838 h 83566"/>
              <a:gd name="T96" fmla="*/ 3004 w 37940"/>
              <a:gd name="T97" fmla="*/ 44481 h 8356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0" t="0" r="r" b="b"/>
            <a:pathLst>
              <a:path w="37940" h="83566">
                <a:moveTo>
                  <a:pt x="34508" y="3599"/>
                </a:moveTo>
                <a:lnTo>
                  <a:pt x="37940" y="9170"/>
                </a:lnTo>
                <a:lnTo>
                  <a:pt x="37674" y="28854"/>
                </a:lnTo>
                <a:lnTo>
                  <a:pt x="34254" y="13030"/>
                </a:lnTo>
                <a:lnTo>
                  <a:pt x="28927" y="0"/>
                </a:lnTo>
                <a:lnTo>
                  <a:pt x="34508" y="3599"/>
                </a:lnTo>
                <a:close/>
              </a:path>
              <a:path w="37940" h="83566">
                <a:moveTo>
                  <a:pt x="2953" y="46711"/>
                </a:moveTo>
                <a:lnTo>
                  <a:pt x="0" y="29654"/>
                </a:lnTo>
                <a:lnTo>
                  <a:pt x="2568" y="13645"/>
                </a:lnTo>
                <a:lnTo>
                  <a:pt x="10408" y="3390"/>
                </a:lnTo>
                <a:lnTo>
                  <a:pt x="22691" y="0"/>
                </a:lnTo>
                <a:lnTo>
                  <a:pt x="28927" y="0"/>
                </a:lnTo>
                <a:lnTo>
                  <a:pt x="34254" y="13030"/>
                </a:lnTo>
                <a:lnTo>
                  <a:pt x="24027" y="7666"/>
                </a:lnTo>
                <a:lnTo>
                  <a:pt x="23523" y="7673"/>
                </a:lnTo>
                <a:lnTo>
                  <a:pt x="13577" y="13436"/>
                </a:lnTo>
                <a:lnTo>
                  <a:pt x="10402" y="29654"/>
                </a:lnTo>
                <a:lnTo>
                  <a:pt x="10406" y="30468"/>
                </a:lnTo>
                <a:lnTo>
                  <a:pt x="13824" y="46304"/>
                </a:lnTo>
                <a:lnTo>
                  <a:pt x="24027" y="51668"/>
                </a:lnTo>
                <a:lnTo>
                  <a:pt x="24569" y="51659"/>
                </a:lnTo>
                <a:lnTo>
                  <a:pt x="34509" y="45880"/>
                </a:lnTo>
                <a:lnTo>
                  <a:pt x="37678" y="29654"/>
                </a:lnTo>
                <a:lnTo>
                  <a:pt x="37674" y="28854"/>
                </a:lnTo>
                <a:lnTo>
                  <a:pt x="37940" y="9170"/>
                </a:lnTo>
                <a:lnTo>
                  <a:pt x="38176" y="9170"/>
                </a:lnTo>
                <a:lnTo>
                  <a:pt x="38543" y="862"/>
                </a:lnTo>
                <a:lnTo>
                  <a:pt x="48500" y="862"/>
                </a:lnTo>
                <a:lnTo>
                  <a:pt x="48421" y="4239"/>
                </a:lnTo>
                <a:lnTo>
                  <a:pt x="48028" y="7863"/>
                </a:lnTo>
                <a:lnTo>
                  <a:pt x="48028" y="61035"/>
                </a:lnTo>
                <a:lnTo>
                  <a:pt x="45373" y="72012"/>
                </a:lnTo>
                <a:lnTo>
                  <a:pt x="35393" y="80801"/>
                </a:lnTo>
                <a:lnTo>
                  <a:pt x="21354" y="83566"/>
                </a:lnTo>
                <a:lnTo>
                  <a:pt x="16114" y="83566"/>
                </a:lnTo>
                <a:lnTo>
                  <a:pt x="7677" y="81742"/>
                </a:lnTo>
                <a:lnTo>
                  <a:pt x="3118" y="80065"/>
                </a:lnTo>
                <a:lnTo>
                  <a:pt x="3642" y="70452"/>
                </a:lnTo>
                <a:lnTo>
                  <a:pt x="8044" y="73138"/>
                </a:lnTo>
                <a:lnTo>
                  <a:pt x="15144" y="75382"/>
                </a:lnTo>
                <a:lnTo>
                  <a:pt x="33303" y="75382"/>
                </a:lnTo>
                <a:lnTo>
                  <a:pt x="38176" y="68529"/>
                </a:lnTo>
                <a:lnTo>
                  <a:pt x="38176" y="49597"/>
                </a:lnTo>
                <a:lnTo>
                  <a:pt x="37940" y="49597"/>
                </a:lnTo>
                <a:lnTo>
                  <a:pt x="33905" y="56154"/>
                </a:lnTo>
                <a:lnTo>
                  <a:pt x="28429" y="59309"/>
                </a:lnTo>
                <a:lnTo>
                  <a:pt x="21590" y="59309"/>
                </a:lnTo>
                <a:lnTo>
                  <a:pt x="11039" y="56538"/>
                </a:lnTo>
                <a:lnTo>
                  <a:pt x="2953" y="46711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8" name="object 26"/>
          <xdr:cNvSpPr>
            <a:spLocks/>
          </xdr:cNvSpPr>
        </xdr:nvSpPr>
        <xdr:spPr bwMode="auto">
          <a:xfrm>
            <a:off x="1254125" y="868363"/>
            <a:ext cx="49213" cy="85725"/>
          </a:xfrm>
          <a:custGeom>
            <a:avLst/>
            <a:gdLst>
              <a:gd name="T0" fmla="*/ 50806 w 48526"/>
              <a:gd name="T1" fmla="*/ 77790 h 85686"/>
              <a:gd name="T2" fmla="*/ 51166 w 48526"/>
              <a:gd name="T3" fmla="*/ 81471 h 85686"/>
              <a:gd name="T4" fmla="*/ 51334 w 48526"/>
              <a:gd name="T5" fmla="*/ 84979 h 85686"/>
              <a:gd name="T6" fmla="*/ 40772 w 48526"/>
              <a:gd name="T7" fmla="*/ 84979 h 85686"/>
              <a:gd name="T8" fmla="*/ 40357 w 48526"/>
              <a:gd name="T9" fmla="*/ 76557 h 85686"/>
              <a:gd name="T10" fmla="*/ 40107 w 48526"/>
              <a:gd name="T11" fmla="*/ 76557 h 85686"/>
              <a:gd name="T12" fmla="*/ 37253 w 48526"/>
              <a:gd name="T13" fmla="*/ 81101 h 85686"/>
              <a:gd name="T14" fmla="*/ 32347 w 48526"/>
              <a:gd name="T15" fmla="*/ 85842 h 85686"/>
              <a:gd name="T16" fmla="*/ 25389 w 48526"/>
              <a:gd name="T17" fmla="*/ 78163 h 85686"/>
              <a:gd name="T18" fmla="*/ 25952 w 48526"/>
              <a:gd name="T19" fmla="*/ 78155 h 85686"/>
              <a:gd name="T20" fmla="*/ 36479 w 48526"/>
              <a:gd name="T21" fmla="*/ 72370 h 85686"/>
              <a:gd name="T22" fmla="*/ 39857 w 48526"/>
              <a:gd name="T23" fmla="*/ 56135 h 85686"/>
              <a:gd name="T24" fmla="*/ 39852 w 48526"/>
              <a:gd name="T25" fmla="*/ 55273 h 85686"/>
              <a:gd name="T26" fmla="*/ 36200 w 48526"/>
              <a:gd name="T27" fmla="*/ 39442 h 85686"/>
              <a:gd name="T28" fmla="*/ 25389 w 48526"/>
              <a:gd name="T29" fmla="*/ 34079 h 85686"/>
              <a:gd name="T30" fmla="*/ 24818 w 48526"/>
              <a:gd name="T31" fmla="*/ 34088 h 85686"/>
              <a:gd name="T32" fmla="*/ 14311 w 48526"/>
              <a:gd name="T33" fmla="*/ 39878 h 85686"/>
              <a:gd name="T34" fmla="*/ 10949 w 48526"/>
              <a:gd name="T35" fmla="*/ 56135 h 85686"/>
              <a:gd name="T36" fmla="*/ 10954 w 48526"/>
              <a:gd name="T37" fmla="*/ 56935 h 85686"/>
              <a:gd name="T38" fmla="*/ 10497 w 48526"/>
              <a:gd name="T39" fmla="*/ 29919 h 85686"/>
              <a:gd name="T40" fmla="*/ 22839 w 48526"/>
              <a:gd name="T41" fmla="*/ 26399 h 85686"/>
              <a:gd name="T42" fmla="*/ 30268 w 48526"/>
              <a:gd name="T43" fmla="*/ 26399 h 85686"/>
              <a:gd name="T44" fmla="*/ 35201 w 48526"/>
              <a:gd name="T45" fmla="*/ 29016 h 85686"/>
              <a:gd name="T46" fmla="*/ 39552 w 48526"/>
              <a:gd name="T47" fmla="*/ 35117 h 85686"/>
              <a:gd name="T48" fmla="*/ 39857 w 48526"/>
              <a:gd name="T49" fmla="*/ 35117 h 85686"/>
              <a:gd name="T50" fmla="*/ 39857 w 48526"/>
              <a:gd name="T51" fmla="*/ 0 h 85686"/>
              <a:gd name="T52" fmla="*/ 50806 w 48526"/>
              <a:gd name="T53" fmla="*/ 0 h 85686"/>
              <a:gd name="T54" fmla="*/ 50806 w 48526"/>
              <a:gd name="T55" fmla="*/ 77790 h 85686"/>
              <a:gd name="T56" fmla="*/ 2489 w 48526"/>
              <a:gd name="T57" fmla="*/ 40558 h 85686"/>
              <a:gd name="T58" fmla="*/ 10497 w 48526"/>
              <a:gd name="T59" fmla="*/ 29919 h 85686"/>
              <a:gd name="T60" fmla="*/ 10954 w 48526"/>
              <a:gd name="T61" fmla="*/ 56935 h 85686"/>
              <a:gd name="T62" fmla="*/ 14582 w 48526"/>
              <a:gd name="T63" fmla="*/ 72787 h 85686"/>
              <a:gd name="T64" fmla="*/ 25389 w 48526"/>
              <a:gd name="T65" fmla="*/ 78163 h 85686"/>
              <a:gd name="T66" fmla="*/ 32347 w 48526"/>
              <a:gd name="T67" fmla="*/ 85842 h 85686"/>
              <a:gd name="T68" fmla="*/ 22839 w 48526"/>
              <a:gd name="T69" fmla="*/ 85842 h 85686"/>
              <a:gd name="T70" fmla="*/ 11677 w 48526"/>
              <a:gd name="T71" fmla="*/ 83066 h 85686"/>
              <a:gd name="T72" fmla="*/ 3124 w 48526"/>
              <a:gd name="T73" fmla="*/ 73219 h 85686"/>
              <a:gd name="T74" fmla="*/ 0 w 48526"/>
              <a:gd name="T75" fmla="*/ 56135 h 85686"/>
              <a:gd name="T76" fmla="*/ 2489 w 48526"/>
              <a:gd name="T77" fmla="*/ 40558 h 8568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48526" h="85686">
                <a:moveTo>
                  <a:pt x="48028" y="77650"/>
                </a:moveTo>
                <a:lnTo>
                  <a:pt x="48369" y="81323"/>
                </a:lnTo>
                <a:lnTo>
                  <a:pt x="48526" y="84823"/>
                </a:lnTo>
                <a:lnTo>
                  <a:pt x="38543" y="84823"/>
                </a:lnTo>
                <a:lnTo>
                  <a:pt x="38150" y="76417"/>
                </a:lnTo>
                <a:lnTo>
                  <a:pt x="37914" y="76417"/>
                </a:lnTo>
                <a:lnTo>
                  <a:pt x="35215" y="80953"/>
                </a:lnTo>
                <a:lnTo>
                  <a:pt x="30578" y="85686"/>
                </a:lnTo>
                <a:lnTo>
                  <a:pt x="24001" y="78019"/>
                </a:lnTo>
                <a:lnTo>
                  <a:pt x="24534" y="78011"/>
                </a:lnTo>
                <a:lnTo>
                  <a:pt x="34485" y="72238"/>
                </a:lnTo>
                <a:lnTo>
                  <a:pt x="37678" y="56031"/>
                </a:lnTo>
                <a:lnTo>
                  <a:pt x="37673" y="55173"/>
                </a:lnTo>
                <a:lnTo>
                  <a:pt x="34222" y="39370"/>
                </a:lnTo>
                <a:lnTo>
                  <a:pt x="24001" y="34018"/>
                </a:lnTo>
                <a:lnTo>
                  <a:pt x="23461" y="34026"/>
                </a:lnTo>
                <a:lnTo>
                  <a:pt x="13528" y="39806"/>
                </a:lnTo>
                <a:lnTo>
                  <a:pt x="10349" y="56031"/>
                </a:lnTo>
                <a:lnTo>
                  <a:pt x="10354" y="56831"/>
                </a:lnTo>
                <a:lnTo>
                  <a:pt x="9924" y="29863"/>
                </a:lnTo>
                <a:lnTo>
                  <a:pt x="21590" y="26351"/>
                </a:lnTo>
                <a:lnTo>
                  <a:pt x="28612" y="26351"/>
                </a:lnTo>
                <a:lnTo>
                  <a:pt x="33276" y="28964"/>
                </a:lnTo>
                <a:lnTo>
                  <a:pt x="37390" y="35053"/>
                </a:lnTo>
                <a:lnTo>
                  <a:pt x="37678" y="35053"/>
                </a:lnTo>
                <a:lnTo>
                  <a:pt x="37678" y="0"/>
                </a:lnTo>
                <a:lnTo>
                  <a:pt x="48028" y="0"/>
                </a:lnTo>
                <a:lnTo>
                  <a:pt x="48028" y="77650"/>
                </a:lnTo>
                <a:close/>
              </a:path>
              <a:path w="48526" h="85686">
                <a:moveTo>
                  <a:pt x="2353" y="40486"/>
                </a:moveTo>
                <a:lnTo>
                  <a:pt x="9924" y="29863"/>
                </a:lnTo>
                <a:lnTo>
                  <a:pt x="10354" y="56831"/>
                </a:lnTo>
                <a:lnTo>
                  <a:pt x="13784" y="72655"/>
                </a:lnTo>
                <a:lnTo>
                  <a:pt x="24001" y="78019"/>
                </a:lnTo>
                <a:lnTo>
                  <a:pt x="30578" y="85686"/>
                </a:lnTo>
                <a:lnTo>
                  <a:pt x="21590" y="85686"/>
                </a:lnTo>
                <a:lnTo>
                  <a:pt x="11039" y="82914"/>
                </a:lnTo>
                <a:lnTo>
                  <a:pt x="2953" y="73087"/>
                </a:lnTo>
                <a:lnTo>
                  <a:pt x="0" y="56031"/>
                </a:lnTo>
                <a:lnTo>
                  <a:pt x="2353" y="40486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9" name="object 27"/>
          <xdr:cNvSpPr>
            <a:spLocks/>
          </xdr:cNvSpPr>
        </xdr:nvSpPr>
        <xdr:spPr bwMode="auto">
          <a:xfrm>
            <a:off x="1314450" y="895350"/>
            <a:ext cx="46038" cy="58738"/>
          </a:xfrm>
          <a:custGeom>
            <a:avLst/>
            <a:gdLst>
              <a:gd name="T0" fmla="*/ 42674 w 46168"/>
              <a:gd name="T1" fmla="*/ 11275 h 59309"/>
              <a:gd name="T2" fmla="*/ 45650 w 46168"/>
              <a:gd name="T3" fmla="*/ 26371 h 59309"/>
              <a:gd name="T4" fmla="*/ 45650 w 46168"/>
              <a:gd name="T5" fmla="*/ 31210 h 59309"/>
              <a:gd name="T6" fmla="*/ 10649 w 46168"/>
              <a:gd name="T7" fmla="*/ 31210 h 59309"/>
              <a:gd name="T8" fmla="*/ 10659 w 46168"/>
              <a:gd name="T9" fmla="*/ 32171 h 59309"/>
              <a:gd name="T10" fmla="*/ 15058 w 46168"/>
              <a:gd name="T11" fmla="*/ 45762 h 59309"/>
              <a:gd name="T12" fmla="*/ 27514 w 46168"/>
              <a:gd name="T13" fmla="*/ 50157 h 59309"/>
              <a:gd name="T14" fmla="*/ 32618 w 46168"/>
              <a:gd name="T15" fmla="*/ 50157 h 59309"/>
              <a:gd name="T16" fmla="*/ 38214 w 46168"/>
              <a:gd name="T17" fmla="*/ 47881 h 59309"/>
              <a:gd name="T18" fmla="*/ 41737 w 46168"/>
              <a:gd name="T19" fmla="*/ 45556 h 59309"/>
              <a:gd name="T20" fmla="*/ 42230 w 46168"/>
              <a:gd name="T21" fmla="*/ 53833 h 59309"/>
              <a:gd name="T22" fmla="*/ 37360 w 46168"/>
              <a:gd name="T23" fmla="*/ 55873 h 59309"/>
              <a:gd name="T24" fmla="*/ 31038 w 46168"/>
              <a:gd name="T25" fmla="*/ 57057 h 59309"/>
              <a:gd name="T26" fmla="*/ 23882 w 46168"/>
              <a:gd name="T27" fmla="*/ 57045 h 59309"/>
              <a:gd name="T28" fmla="*/ 10695 w 46168"/>
              <a:gd name="T29" fmla="*/ 53269 h 59309"/>
              <a:gd name="T30" fmla="*/ 2691 w 46168"/>
              <a:gd name="T31" fmla="*/ 43441 h 59309"/>
              <a:gd name="T32" fmla="*/ 0 w 46168"/>
              <a:gd name="T33" fmla="*/ 28529 h 59309"/>
              <a:gd name="T34" fmla="*/ 2810 w 46168"/>
              <a:gd name="T35" fmla="*/ 13266 h 59309"/>
              <a:gd name="T36" fmla="*/ 10884 w 46168"/>
              <a:gd name="T37" fmla="*/ 3485 h 59309"/>
              <a:gd name="T38" fmla="*/ 10880 w 46168"/>
              <a:gd name="T39" fmla="*/ 11242 h 59309"/>
              <a:gd name="T40" fmla="*/ 10649 w 46168"/>
              <a:gd name="T41" fmla="*/ 24308 h 59309"/>
              <a:gd name="T42" fmla="*/ 35416 w 46168"/>
              <a:gd name="T43" fmla="*/ 24308 h 59309"/>
              <a:gd name="T44" fmla="*/ 35416 w 46168"/>
              <a:gd name="T45" fmla="*/ 12687 h 59309"/>
              <a:gd name="T46" fmla="*/ 31401 w 46168"/>
              <a:gd name="T47" fmla="*/ 6877 h 59309"/>
              <a:gd name="T48" fmla="*/ 23265 w 46168"/>
              <a:gd name="T49" fmla="*/ 6877 h 59309"/>
              <a:gd name="T50" fmla="*/ 23887 w 46168"/>
              <a:gd name="T51" fmla="*/ 0 h 59309"/>
              <a:gd name="T52" fmla="*/ 34053 w 46168"/>
              <a:gd name="T53" fmla="*/ 2225 h 59309"/>
              <a:gd name="T54" fmla="*/ 42674 w 46168"/>
              <a:gd name="T55" fmla="*/ 11275 h 59309"/>
              <a:gd name="T56" fmla="*/ 16685 w 46168"/>
              <a:gd name="T57" fmla="*/ 6877 h 59309"/>
              <a:gd name="T58" fmla="*/ 10880 w 46168"/>
              <a:gd name="T59" fmla="*/ 11242 h 59309"/>
              <a:gd name="T60" fmla="*/ 10884 w 46168"/>
              <a:gd name="T61" fmla="*/ 3485 h 59309"/>
              <a:gd name="T62" fmla="*/ 23887 w 46168"/>
              <a:gd name="T63" fmla="*/ 0 h 59309"/>
              <a:gd name="T64" fmla="*/ 23265 w 46168"/>
              <a:gd name="T65" fmla="*/ 6877 h 59309"/>
              <a:gd name="T66" fmla="*/ 16685 w 46168"/>
              <a:gd name="T67" fmla="*/ 6877 h 59309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46168" h="59309">
                <a:moveTo>
                  <a:pt x="43158" y="11721"/>
                </a:moveTo>
                <a:lnTo>
                  <a:pt x="46168" y="27411"/>
                </a:lnTo>
                <a:lnTo>
                  <a:pt x="46168" y="32440"/>
                </a:lnTo>
                <a:lnTo>
                  <a:pt x="10769" y="32440"/>
                </a:lnTo>
                <a:lnTo>
                  <a:pt x="10779" y="33441"/>
                </a:lnTo>
                <a:lnTo>
                  <a:pt x="15230" y="47568"/>
                </a:lnTo>
                <a:lnTo>
                  <a:pt x="27826" y="52136"/>
                </a:lnTo>
                <a:lnTo>
                  <a:pt x="32988" y="52136"/>
                </a:lnTo>
                <a:lnTo>
                  <a:pt x="38648" y="49770"/>
                </a:lnTo>
                <a:lnTo>
                  <a:pt x="42211" y="47354"/>
                </a:lnTo>
                <a:lnTo>
                  <a:pt x="42709" y="55957"/>
                </a:lnTo>
                <a:lnTo>
                  <a:pt x="37783" y="58077"/>
                </a:lnTo>
                <a:lnTo>
                  <a:pt x="31390" y="59309"/>
                </a:lnTo>
                <a:lnTo>
                  <a:pt x="24153" y="59296"/>
                </a:lnTo>
                <a:lnTo>
                  <a:pt x="10815" y="55371"/>
                </a:lnTo>
                <a:lnTo>
                  <a:pt x="2723" y="45155"/>
                </a:lnTo>
                <a:lnTo>
                  <a:pt x="0" y="29654"/>
                </a:lnTo>
                <a:lnTo>
                  <a:pt x="2842" y="13789"/>
                </a:lnTo>
                <a:lnTo>
                  <a:pt x="11008" y="3623"/>
                </a:lnTo>
                <a:lnTo>
                  <a:pt x="11004" y="11684"/>
                </a:lnTo>
                <a:lnTo>
                  <a:pt x="10769" y="25267"/>
                </a:lnTo>
                <a:lnTo>
                  <a:pt x="35818" y="25267"/>
                </a:lnTo>
                <a:lnTo>
                  <a:pt x="35818" y="13188"/>
                </a:lnTo>
                <a:lnTo>
                  <a:pt x="31757" y="7148"/>
                </a:lnTo>
                <a:lnTo>
                  <a:pt x="23529" y="7148"/>
                </a:lnTo>
                <a:lnTo>
                  <a:pt x="24158" y="0"/>
                </a:lnTo>
                <a:lnTo>
                  <a:pt x="34439" y="2313"/>
                </a:lnTo>
                <a:lnTo>
                  <a:pt x="43158" y="11721"/>
                </a:lnTo>
                <a:close/>
              </a:path>
              <a:path w="46168" h="59309">
                <a:moveTo>
                  <a:pt x="16874" y="7148"/>
                </a:moveTo>
                <a:lnTo>
                  <a:pt x="11004" y="11684"/>
                </a:lnTo>
                <a:lnTo>
                  <a:pt x="11008" y="3623"/>
                </a:lnTo>
                <a:lnTo>
                  <a:pt x="24158" y="0"/>
                </a:lnTo>
                <a:lnTo>
                  <a:pt x="23529" y="7148"/>
                </a:lnTo>
                <a:lnTo>
                  <a:pt x="16874" y="7148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0" name="object 28"/>
          <xdr:cNvSpPr>
            <a:spLocks/>
          </xdr:cNvSpPr>
        </xdr:nvSpPr>
        <xdr:spPr bwMode="auto">
          <a:xfrm>
            <a:off x="1370013" y="868363"/>
            <a:ext cx="49212" cy="85725"/>
          </a:xfrm>
          <a:custGeom>
            <a:avLst/>
            <a:gdLst>
              <a:gd name="T0" fmla="*/ 25970 w 48500"/>
              <a:gd name="T1" fmla="*/ 78138 h 85686"/>
              <a:gd name="T2" fmla="*/ 26519 w 48500"/>
              <a:gd name="T3" fmla="*/ 78130 h 85686"/>
              <a:gd name="T4" fmla="*/ 37064 w 48500"/>
              <a:gd name="T5" fmla="*/ 72360 h 85686"/>
              <a:gd name="T6" fmla="*/ 40440 w 48500"/>
              <a:gd name="T7" fmla="*/ 56109 h 85686"/>
              <a:gd name="T8" fmla="*/ 40435 w 48500"/>
              <a:gd name="T9" fmla="*/ 55270 h 85686"/>
              <a:gd name="T10" fmla="*/ 36794 w 48500"/>
              <a:gd name="T11" fmla="*/ 39423 h 85686"/>
              <a:gd name="T12" fmla="*/ 25970 w 48500"/>
              <a:gd name="T13" fmla="*/ 34053 h 85686"/>
              <a:gd name="T14" fmla="*/ 25412 w 48500"/>
              <a:gd name="T15" fmla="*/ 34061 h 85686"/>
              <a:gd name="T16" fmla="*/ 14885 w 48500"/>
              <a:gd name="T17" fmla="*/ 39847 h 85686"/>
              <a:gd name="T18" fmla="*/ 11526 w 48500"/>
              <a:gd name="T19" fmla="*/ 56109 h 85686"/>
              <a:gd name="T20" fmla="*/ 11749 w 48500"/>
              <a:gd name="T21" fmla="*/ 35117 h 85686"/>
              <a:gd name="T22" fmla="*/ 16164 w 48500"/>
              <a:gd name="T23" fmla="*/ 29016 h 85686"/>
              <a:gd name="T24" fmla="*/ 21054 w 48500"/>
              <a:gd name="T25" fmla="*/ 26399 h 85686"/>
              <a:gd name="T26" fmla="*/ 28582 w 48500"/>
              <a:gd name="T27" fmla="*/ 26399 h 85686"/>
              <a:gd name="T28" fmla="*/ 39709 w 48500"/>
              <a:gd name="T29" fmla="*/ 29164 h 85686"/>
              <a:gd name="T30" fmla="*/ 48277 w 48500"/>
              <a:gd name="T31" fmla="*/ 39011 h 85686"/>
              <a:gd name="T32" fmla="*/ 51411 w 48500"/>
              <a:gd name="T33" fmla="*/ 56109 h 85686"/>
              <a:gd name="T34" fmla="*/ 48929 w 48500"/>
              <a:gd name="T35" fmla="*/ 71648 h 85686"/>
              <a:gd name="T36" fmla="*/ 40916 w 48500"/>
              <a:gd name="T37" fmla="*/ 82311 h 85686"/>
              <a:gd name="T38" fmla="*/ 28582 w 48500"/>
              <a:gd name="T39" fmla="*/ 85842 h 85686"/>
              <a:gd name="T40" fmla="*/ 25970 w 48500"/>
              <a:gd name="T41" fmla="*/ 78138 h 85686"/>
              <a:gd name="T42" fmla="*/ 11498 w 48500"/>
              <a:gd name="T43" fmla="*/ 35117 h 85686"/>
              <a:gd name="T44" fmla="*/ 11749 w 48500"/>
              <a:gd name="T45" fmla="*/ 35117 h 85686"/>
              <a:gd name="T46" fmla="*/ 11526 w 48500"/>
              <a:gd name="T47" fmla="*/ 56109 h 85686"/>
              <a:gd name="T48" fmla="*/ 11531 w 48500"/>
              <a:gd name="T49" fmla="*/ 56890 h 85686"/>
              <a:gd name="T50" fmla="*/ 15149 w 48500"/>
              <a:gd name="T51" fmla="*/ 72766 h 85686"/>
              <a:gd name="T52" fmla="*/ 25970 w 48500"/>
              <a:gd name="T53" fmla="*/ 78138 h 85686"/>
              <a:gd name="T54" fmla="*/ 28582 w 48500"/>
              <a:gd name="T55" fmla="*/ 85842 h 85686"/>
              <a:gd name="T56" fmla="*/ 18998 w 48500"/>
              <a:gd name="T57" fmla="*/ 85842 h 85686"/>
              <a:gd name="T58" fmla="*/ 14082 w 48500"/>
              <a:gd name="T59" fmla="*/ 81076 h 85686"/>
              <a:gd name="T60" fmla="*/ 11248 w 48500"/>
              <a:gd name="T61" fmla="*/ 76532 h 85686"/>
              <a:gd name="T62" fmla="*/ 10970 w 48500"/>
              <a:gd name="T63" fmla="*/ 76532 h 85686"/>
              <a:gd name="T64" fmla="*/ 10553 w 48500"/>
              <a:gd name="T65" fmla="*/ 84979 h 85686"/>
              <a:gd name="T66" fmla="*/ 0 w 48500"/>
              <a:gd name="T67" fmla="*/ 84979 h 85686"/>
              <a:gd name="T68" fmla="*/ 139 w 48500"/>
              <a:gd name="T69" fmla="*/ 81471 h 85686"/>
              <a:gd name="T70" fmla="*/ 556 w 48500"/>
              <a:gd name="T71" fmla="*/ 77790 h 85686"/>
              <a:gd name="T72" fmla="*/ 556 w 48500"/>
              <a:gd name="T73" fmla="*/ 0 h 85686"/>
              <a:gd name="T74" fmla="*/ 11498 w 48500"/>
              <a:gd name="T75" fmla="*/ 0 h 85686"/>
              <a:gd name="T76" fmla="*/ 11498 w 48500"/>
              <a:gd name="T77" fmla="*/ 35117 h 8568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48500" h="85686">
                <a:moveTo>
                  <a:pt x="24499" y="77995"/>
                </a:moveTo>
                <a:lnTo>
                  <a:pt x="25017" y="77987"/>
                </a:lnTo>
                <a:lnTo>
                  <a:pt x="34966" y="72228"/>
                </a:lnTo>
                <a:lnTo>
                  <a:pt x="38150" y="56006"/>
                </a:lnTo>
                <a:lnTo>
                  <a:pt x="38145" y="55170"/>
                </a:lnTo>
                <a:lnTo>
                  <a:pt x="34710" y="39351"/>
                </a:lnTo>
                <a:lnTo>
                  <a:pt x="24499" y="33993"/>
                </a:lnTo>
                <a:lnTo>
                  <a:pt x="23973" y="34001"/>
                </a:lnTo>
                <a:lnTo>
                  <a:pt x="14043" y="39775"/>
                </a:lnTo>
                <a:lnTo>
                  <a:pt x="10873" y="56006"/>
                </a:lnTo>
                <a:lnTo>
                  <a:pt x="11083" y="35053"/>
                </a:lnTo>
                <a:lnTo>
                  <a:pt x="15249" y="28964"/>
                </a:lnTo>
                <a:lnTo>
                  <a:pt x="19861" y="26351"/>
                </a:lnTo>
                <a:lnTo>
                  <a:pt x="26962" y="26351"/>
                </a:lnTo>
                <a:lnTo>
                  <a:pt x="37460" y="29112"/>
                </a:lnTo>
                <a:lnTo>
                  <a:pt x="45544" y="38939"/>
                </a:lnTo>
                <a:lnTo>
                  <a:pt x="48500" y="56006"/>
                </a:lnTo>
                <a:lnTo>
                  <a:pt x="46157" y="71516"/>
                </a:lnTo>
                <a:lnTo>
                  <a:pt x="38599" y="82163"/>
                </a:lnTo>
                <a:lnTo>
                  <a:pt x="26962" y="85686"/>
                </a:lnTo>
                <a:lnTo>
                  <a:pt x="24499" y="77995"/>
                </a:lnTo>
                <a:close/>
              </a:path>
              <a:path w="48500" h="85686">
                <a:moveTo>
                  <a:pt x="10847" y="35053"/>
                </a:moveTo>
                <a:lnTo>
                  <a:pt x="11083" y="35053"/>
                </a:lnTo>
                <a:lnTo>
                  <a:pt x="10873" y="56006"/>
                </a:lnTo>
                <a:lnTo>
                  <a:pt x="10878" y="56786"/>
                </a:lnTo>
                <a:lnTo>
                  <a:pt x="14291" y="72634"/>
                </a:lnTo>
                <a:lnTo>
                  <a:pt x="24499" y="77995"/>
                </a:lnTo>
                <a:lnTo>
                  <a:pt x="26962" y="85686"/>
                </a:lnTo>
                <a:lnTo>
                  <a:pt x="17922" y="85686"/>
                </a:lnTo>
                <a:lnTo>
                  <a:pt x="13284" y="80928"/>
                </a:lnTo>
                <a:lnTo>
                  <a:pt x="10611" y="76392"/>
                </a:lnTo>
                <a:lnTo>
                  <a:pt x="10349" y="76392"/>
                </a:lnTo>
                <a:lnTo>
                  <a:pt x="9956" y="84823"/>
                </a:lnTo>
                <a:lnTo>
                  <a:pt x="0" y="84823"/>
                </a:lnTo>
                <a:lnTo>
                  <a:pt x="131" y="81323"/>
                </a:lnTo>
                <a:lnTo>
                  <a:pt x="524" y="77650"/>
                </a:lnTo>
                <a:lnTo>
                  <a:pt x="524" y="0"/>
                </a:lnTo>
                <a:lnTo>
                  <a:pt x="10847" y="0"/>
                </a:lnTo>
                <a:lnTo>
                  <a:pt x="10847" y="35053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1" name="object 29"/>
          <xdr:cNvSpPr>
            <a:spLocks/>
          </xdr:cNvSpPr>
        </xdr:nvSpPr>
        <xdr:spPr bwMode="auto">
          <a:xfrm>
            <a:off x="1431925" y="895350"/>
            <a:ext cx="44450" cy="58738"/>
          </a:xfrm>
          <a:custGeom>
            <a:avLst/>
            <a:gdLst>
              <a:gd name="T0" fmla="*/ 10023 w 44779"/>
              <a:gd name="T1" fmla="*/ 0 h 58471"/>
              <a:gd name="T2" fmla="*/ 10023 w 44779"/>
              <a:gd name="T3" fmla="*/ 47169 h 58471"/>
              <a:gd name="T4" fmla="*/ 13611 w 44779"/>
              <a:gd name="T5" fmla="*/ 51213 h 58471"/>
              <a:gd name="T6" fmla="*/ 27907 w 44779"/>
              <a:gd name="T7" fmla="*/ 51213 h 58471"/>
              <a:gd name="T8" fmla="*/ 32920 w 44779"/>
              <a:gd name="T9" fmla="*/ 45941 h 58471"/>
              <a:gd name="T10" fmla="*/ 32920 w 44779"/>
              <a:gd name="T11" fmla="*/ 0 h 58471"/>
              <a:gd name="T12" fmla="*/ 42969 w 44779"/>
              <a:gd name="T13" fmla="*/ 0 h 58471"/>
              <a:gd name="T14" fmla="*/ 42969 w 44779"/>
              <a:gd name="T15" fmla="*/ 50283 h 58471"/>
              <a:gd name="T16" fmla="*/ 43325 w 44779"/>
              <a:gd name="T17" fmla="*/ 54552 h 58471"/>
              <a:gd name="T18" fmla="*/ 43477 w 44779"/>
              <a:gd name="T19" fmla="*/ 58667 h 58471"/>
              <a:gd name="T20" fmla="*/ 33784 w 44779"/>
              <a:gd name="T21" fmla="*/ 58667 h 58471"/>
              <a:gd name="T22" fmla="*/ 33403 w 44779"/>
              <a:gd name="T23" fmla="*/ 49957 h 58471"/>
              <a:gd name="T24" fmla="*/ 33199 w 44779"/>
              <a:gd name="T25" fmla="*/ 49957 h 58471"/>
              <a:gd name="T26" fmla="*/ 29943 w 44779"/>
              <a:gd name="T27" fmla="*/ 56659 h 58471"/>
              <a:gd name="T28" fmla="*/ 24829 w 44779"/>
              <a:gd name="T29" fmla="*/ 59546 h 58471"/>
              <a:gd name="T30" fmla="*/ 17807 w 44779"/>
              <a:gd name="T31" fmla="*/ 59546 h 58471"/>
              <a:gd name="T32" fmla="*/ 5133 w 44779"/>
              <a:gd name="T33" fmla="*/ 55195 h 58471"/>
              <a:gd name="T34" fmla="*/ 12 w 44779"/>
              <a:gd name="T35" fmla="*/ 41660 h 58471"/>
              <a:gd name="T36" fmla="*/ 0 w 44779"/>
              <a:gd name="T37" fmla="*/ 0 h 58471"/>
              <a:gd name="T38" fmla="*/ 10023 w 44779"/>
              <a:gd name="T39" fmla="*/ 0 h 58471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44779" h="58471">
                <a:moveTo>
                  <a:pt x="10323" y="0"/>
                </a:moveTo>
                <a:lnTo>
                  <a:pt x="10323" y="46318"/>
                </a:lnTo>
                <a:lnTo>
                  <a:pt x="14018" y="50287"/>
                </a:lnTo>
                <a:lnTo>
                  <a:pt x="28743" y="50287"/>
                </a:lnTo>
                <a:lnTo>
                  <a:pt x="33905" y="45111"/>
                </a:lnTo>
                <a:lnTo>
                  <a:pt x="33905" y="0"/>
                </a:lnTo>
                <a:lnTo>
                  <a:pt x="44255" y="0"/>
                </a:lnTo>
                <a:lnTo>
                  <a:pt x="44255" y="49375"/>
                </a:lnTo>
                <a:lnTo>
                  <a:pt x="44622" y="53566"/>
                </a:lnTo>
                <a:lnTo>
                  <a:pt x="44779" y="57608"/>
                </a:lnTo>
                <a:lnTo>
                  <a:pt x="34796" y="57608"/>
                </a:lnTo>
                <a:lnTo>
                  <a:pt x="34403" y="49055"/>
                </a:lnTo>
                <a:lnTo>
                  <a:pt x="34193" y="49055"/>
                </a:lnTo>
                <a:lnTo>
                  <a:pt x="30840" y="55636"/>
                </a:lnTo>
                <a:lnTo>
                  <a:pt x="25573" y="58471"/>
                </a:lnTo>
                <a:lnTo>
                  <a:pt x="18341" y="58471"/>
                </a:lnTo>
                <a:lnTo>
                  <a:pt x="5287" y="54198"/>
                </a:lnTo>
                <a:lnTo>
                  <a:pt x="12" y="40907"/>
                </a:lnTo>
                <a:lnTo>
                  <a:pt x="0" y="0"/>
                </a:lnTo>
                <a:lnTo>
                  <a:pt x="10323" y="0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2" name="object 30"/>
          <xdr:cNvSpPr>
            <a:spLocks/>
          </xdr:cNvSpPr>
        </xdr:nvSpPr>
        <xdr:spPr bwMode="auto">
          <a:xfrm>
            <a:off x="1490663" y="895350"/>
            <a:ext cx="28575" cy="58738"/>
          </a:xfrm>
          <a:custGeom>
            <a:avLst/>
            <a:gdLst>
              <a:gd name="T0" fmla="*/ 11179 w 28377"/>
              <a:gd name="T1" fmla="*/ 59546 h 58471"/>
              <a:gd name="T2" fmla="*/ 540 w 28377"/>
              <a:gd name="T3" fmla="*/ 59546 h 58471"/>
              <a:gd name="T4" fmla="*/ 540 w 28377"/>
              <a:gd name="T5" fmla="*/ 9288 h 58471"/>
              <a:gd name="T6" fmla="*/ 161 w 28377"/>
              <a:gd name="T7" fmla="*/ 5046 h 58471"/>
              <a:gd name="T8" fmla="*/ 0 w 28377"/>
              <a:gd name="T9" fmla="*/ 878 h 58471"/>
              <a:gd name="T10" fmla="*/ 10265 w 28377"/>
              <a:gd name="T11" fmla="*/ 878 h 58471"/>
              <a:gd name="T12" fmla="*/ 10641 w 28377"/>
              <a:gd name="T13" fmla="*/ 10066 h 58471"/>
              <a:gd name="T14" fmla="*/ 10883 w 28377"/>
              <a:gd name="T15" fmla="*/ 10066 h 58471"/>
              <a:gd name="T16" fmla="*/ 14332 w 28377"/>
              <a:gd name="T17" fmla="*/ 2911 h 58471"/>
              <a:gd name="T18" fmla="*/ 19722 w 28377"/>
              <a:gd name="T19" fmla="*/ 0 h 58471"/>
              <a:gd name="T20" fmla="*/ 29177 w 28377"/>
              <a:gd name="T21" fmla="*/ 0 h 58471"/>
              <a:gd name="T22" fmla="*/ 29177 w 28377"/>
              <a:gd name="T23" fmla="*/ 9615 h 58471"/>
              <a:gd name="T24" fmla="*/ 26564 w 28377"/>
              <a:gd name="T25" fmla="*/ 9238 h 58471"/>
              <a:gd name="T26" fmla="*/ 16946 w 28377"/>
              <a:gd name="T27" fmla="*/ 9238 h 58471"/>
              <a:gd name="T28" fmla="*/ 11179 w 28377"/>
              <a:gd name="T29" fmla="*/ 15639 h 58471"/>
              <a:gd name="T30" fmla="*/ 11179 w 28377"/>
              <a:gd name="T31" fmla="*/ 59546 h 58471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28377" h="58471">
                <a:moveTo>
                  <a:pt x="10873" y="58471"/>
                </a:moveTo>
                <a:lnTo>
                  <a:pt x="524" y="58471"/>
                </a:lnTo>
                <a:lnTo>
                  <a:pt x="524" y="9120"/>
                </a:lnTo>
                <a:lnTo>
                  <a:pt x="157" y="4954"/>
                </a:lnTo>
                <a:lnTo>
                  <a:pt x="0" y="862"/>
                </a:lnTo>
                <a:lnTo>
                  <a:pt x="9983" y="862"/>
                </a:lnTo>
                <a:lnTo>
                  <a:pt x="10349" y="9884"/>
                </a:lnTo>
                <a:lnTo>
                  <a:pt x="10585" y="9884"/>
                </a:lnTo>
                <a:lnTo>
                  <a:pt x="13939" y="2859"/>
                </a:lnTo>
                <a:lnTo>
                  <a:pt x="19180" y="0"/>
                </a:lnTo>
                <a:lnTo>
                  <a:pt x="28377" y="0"/>
                </a:lnTo>
                <a:lnTo>
                  <a:pt x="28377" y="9441"/>
                </a:lnTo>
                <a:lnTo>
                  <a:pt x="25835" y="9071"/>
                </a:lnTo>
                <a:lnTo>
                  <a:pt x="16481" y="9071"/>
                </a:lnTo>
                <a:lnTo>
                  <a:pt x="10873" y="15357"/>
                </a:lnTo>
                <a:lnTo>
                  <a:pt x="10873" y="58471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3" name="object 31"/>
          <xdr:cNvSpPr>
            <a:spLocks/>
          </xdr:cNvSpPr>
        </xdr:nvSpPr>
        <xdr:spPr bwMode="auto">
          <a:xfrm>
            <a:off x="1525588" y="895350"/>
            <a:ext cx="38100" cy="82550"/>
          </a:xfrm>
          <a:custGeom>
            <a:avLst/>
            <a:gdLst>
              <a:gd name="T0" fmla="*/ 35260 w 37888"/>
              <a:gd name="T1" fmla="*/ 3427 h 83566"/>
              <a:gd name="T2" fmla="*/ 38743 w 37888"/>
              <a:gd name="T3" fmla="*/ 8733 h 83566"/>
              <a:gd name="T4" fmla="*/ 38524 w 37888"/>
              <a:gd name="T5" fmla="*/ 27455 h 83566"/>
              <a:gd name="T6" fmla="*/ 35011 w 37888"/>
              <a:gd name="T7" fmla="*/ 12402 h 83566"/>
              <a:gd name="T8" fmla="*/ 29554 w 37888"/>
              <a:gd name="T9" fmla="*/ 0 h 83566"/>
              <a:gd name="T10" fmla="*/ 35260 w 37888"/>
              <a:gd name="T11" fmla="*/ 3427 h 83566"/>
              <a:gd name="T12" fmla="*/ 3022 w 37888"/>
              <a:gd name="T13" fmla="*/ 44485 h 83566"/>
              <a:gd name="T14" fmla="*/ 0 w 37888"/>
              <a:gd name="T15" fmla="*/ 28237 h 83566"/>
              <a:gd name="T16" fmla="*/ 2619 w 37888"/>
              <a:gd name="T17" fmla="*/ 13004 h 83566"/>
              <a:gd name="T18" fmla="*/ 10630 w 37888"/>
              <a:gd name="T19" fmla="*/ 3231 h 83566"/>
              <a:gd name="T20" fmla="*/ 23176 w 37888"/>
              <a:gd name="T21" fmla="*/ 0 h 83566"/>
              <a:gd name="T22" fmla="*/ 29554 w 37888"/>
              <a:gd name="T23" fmla="*/ 0 h 83566"/>
              <a:gd name="T24" fmla="*/ 35011 w 37888"/>
              <a:gd name="T25" fmla="*/ 12402 h 83566"/>
              <a:gd name="T26" fmla="*/ 24543 w 37888"/>
              <a:gd name="T27" fmla="*/ 7300 h 83566"/>
              <a:gd name="T28" fmla="*/ 24012 w 37888"/>
              <a:gd name="T29" fmla="*/ 7308 h 83566"/>
              <a:gd name="T30" fmla="*/ 13840 w 37888"/>
              <a:gd name="T31" fmla="*/ 12801 h 83566"/>
              <a:gd name="T32" fmla="*/ 10583 w 37888"/>
              <a:gd name="T33" fmla="*/ 28237 h 83566"/>
              <a:gd name="T34" fmla="*/ 10588 w 37888"/>
              <a:gd name="T35" fmla="*/ 29034 h 83566"/>
              <a:gd name="T36" fmla="*/ 14100 w 37888"/>
              <a:gd name="T37" fmla="*/ 44098 h 83566"/>
              <a:gd name="T38" fmla="*/ 24543 w 37888"/>
              <a:gd name="T39" fmla="*/ 49200 h 83566"/>
              <a:gd name="T40" fmla="*/ 25111 w 37888"/>
              <a:gd name="T41" fmla="*/ 49193 h 83566"/>
              <a:gd name="T42" fmla="*/ 35278 w 37888"/>
              <a:gd name="T43" fmla="*/ 43683 h 83566"/>
              <a:gd name="T44" fmla="*/ 38528 w 37888"/>
              <a:gd name="T45" fmla="*/ 28237 h 83566"/>
              <a:gd name="T46" fmla="*/ 38524 w 37888"/>
              <a:gd name="T47" fmla="*/ 27455 h 83566"/>
              <a:gd name="T48" fmla="*/ 38743 w 37888"/>
              <a:gd name="T49" fmla="*/ 8733 h 83566"/>
              <a:gd name="T50" fmla="*/ 39011 w 37888"/>
              <a:gd name="T51" fmla="*/ 8733 h 83566"/>
              <a:gd name="T52" fmla="*/ 39387 w 37888"/>
              <a:gd name="T53" fmla="*/ 822 h 83566"/>
              <a:gd name="T54" fmla="*/ 49594 w 37888"/>
              <a:gd name="T55" fmla="*/ 822 h 83566"/>
              <a:gd name="T56" fmla="*/ 49461 w 37888"/>
              <a:gd name="T57" fmla="*/ 4036 h 83566"/>
              <a:gd name="T58" fmla="*/ 49086 w 37888"/>
              <a:gd name="T59" fmla="*/ 7488 h 83566"/>
              <a:gd name="T60" fmla="*/ 49086 w 37888"/>
              <a:gd name="T61" fmla="*/ 58121 h 83566"/>
              <a:gd name="T62" fmla="*/ 46367 w 37888"/>
              <a:gd name="T63" fmla="*/ 68586 h 83566"/>
              <a:gd name="T64" fmla="*/ 36162 w 37888"/>
              <a:gd name="T65" fmla="*/ 76946 h 83566"/>
              <a:gd name="T66" fmla="*/ 21783 w 37888"/>
              <a:gd name="T67" fmla="*/ 79576 h 83566"/>
              <a:gd name="T68" fmla="*/ 16452 w 37888"/>
              <a:gd name="T69" fmla="*/ 79576 h 83566"/>
              <a:gd name="T70" fmla="*/ 7770 w 37888"/>
              <a:gd name="T71" fmla="*/ 77838 h 83566"/>
              <a:gd name="T72" fmla="*/ 3160 w 37888"/>
              <a:gd name="T73" fmla="*/ 76242 h 83566"/>
              <a:gd name="T74" fmla="*/ 3669 w 37888"/>
              <a:gd name="T75" fmla="*/ 67087 h 83566"/>
              <a:gd name="T76" fmla="*/ 8198 w 37888"/>
              <a:gd name="T77" fmla="*/ 69646 h 83566"/>
              <a:gd name="T78" fmla="*/ 15460 w 37888"/>
              <a:gd name="T79" fmla="*/ 71784 h 83566"/>
              <a:gd name="T80" fmla="*/ 34026 w 37888"/>
              <a:gd name="T81" fmla="*/ 71784 h 83566"/>
              <a:gd name="T82" fmla="*/ 39011 w 37888"/>
              <a:gd name="T83" fmla="*/ 65257 h 83566"/>
              <a:gd name="T84" fmla="*/ 39011 w 37888"/>
              <a:gd name="T85" fmla="*/ 47229 h 83566"/>
              <a:gd name="T86" fmla="*/ 38743 w 37888"/>
              <a:gd name="T87" fmla="*/ 47229 h 83566"/>
              <a:gd name="T88" fmla="*/ 34645 w 37888"/>
              <a:gd name="T89" fmla="*/ 53473 h 83566"/>
              <a:gd name="T90" fmla="*/ 29018 w 37888"/>
              <a:gd name="T91" fmla="*/ 56477 h 83566"/>
              <a:gd name="T92" fmla="*/ 22051 w 37888"/>
              <a:gd name="T93" fmla="*/ 56477 h 83566"/>
              <a:gd name="T94" fmla="*/ 11288 w 37888"/>
              <a:gd name="T95" fmla="*/ 53843 h 83566"/>
              <a:gd name="T96" fmla="*/ 3022 w 37888"/>
              <a:gd name="T97" fmla="*/ 44485 h 8356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0" t="0" r="r" b="b"/>
            <a:pathLst>
              <a:path w="37888" h="83566">
                <a:moveTo>
                  <a:pt x="34482" y="3599"/>
                </a:moveTo>
                <a:lnTo>
                  <a:pt x="37888" y="9170"/>
                </a:lnTo>
                <a:lnTo>
                  <a:pt x="37674" y="28832"/>
                </a:lnTo>
                <a:lnTo>
                  <a:pt x="34237" y="13024"/>
                </a:lnTo>
                <a:lnTo>
                  <a:pt x="28901" y="0"/>
                </a:lnTo>
                <a:lnTo>
                  <a:pt x="34482" y="3599"/>
                </a:lnTo>
                <a:close/>
              </a:path>
              <a:path w="37888" h="83566">
                <a:moveTo>
                  <a:pt x="2954" y="46716"/>
                </a:moveTo>
                <a:lnTo>
                  <a:pt x="0" y="29654"/>
                </a:lnTo>
                <a:lnTo>
                  <a:pt x="2562" y="13656"/>
                </a:lnTo>
                <a:lnTo>
                  <a:pt x="10396" y="3393"/>
                </a:lnTo>
                <a:lnTo>
                  <a:pt x="22664" y="0"/>
                </a:lnTo>
                <a:lnTo>
                  <a:pt x="28901" y="0"/>
                </a:lnTo>
                <a:lnTo>
                  <a:pt x="34237" y="13024"/>
                </a:lnTo>
                <a:lnTo>
                  <a:pt x="24001" y="7666"/>
                </a:lnTo>
                <a:lnTo>
                  <a:pt x="23482" y="7674"/>
                </a:lnTo>
                <a:lnTo>
                  <a:pt x="13534" y="13442"/>
                </a:lnTo>
                <a:lnTo>
                  <a:pt x="10349" y="29654"/>
                </a:lnTo>
                <a:lnTo>
                  <a:pt x="10354" y="30490"/>
                </a:lnTo>
                <a:lnTo>
                  <a:pt x="13789" y="46309"/>
                </a:lnTo>
                <a:lnTo>
                  <a:pt x="24001" y="51668"/>
                </a:lnTo>
                <a:lnTo>
                  <a:pt x="24557" y="51659"/>
                </a:lnTo>
                <a:lnTo>
                  <a:pt x="34500" y="45874"/>
                </a:lnTo>
                <a:lnTo>
                  <a:pt x="37678" y="29654"/>
                </a:lnTo>
                <a:lnTo>
                  <a:pt x="37674" y="28832"/>
                </a:lnTo>
                <a:lnTo>
                  <a:pt x="37888" y="9170"/>
                </a:lnTo>
                <a:lnTo>
                  <a:pt x="38150" y="9170"/>
                </a:lnTo>
                <a:lnTo>
                  <a:pt x="38517" y="862"/>
                </a:lnTo>
                <a:lnTo>
                  <a:pt x="48500" y="862"/>
                </a:lnTo>
                <a:lnTo>
                  <a:pt x="48369" y="4239"/>
                </a:lnTo>
                <a:lnTo>
                  <a:pt x="48002" y="7863"/>
                </a:lnTo>
                <a:lnTo>
                  <a:pt x="48002" y="61035"/>
                </a:lnTo>
                <a:lnTo>
                  <a:pt x="45343" y="72026"/>
                </a:lnTo>
                <a:lnTo>
                  <a:pt x="35364" y="80804"/>
                </a:lnTo>
                <a:lnTo>
                  <a:pt x="21302" y="83566"/>
                </a:lnTo>
                <a:lnTo>
                  <a:pt x="16088" y="83566"/>
                </a:lnTo>
                <a:lnTo>
                  <a:pt x="7598" y="81742"/>
                </a:lnTo>
                <a:lnTo>
                  <a:pt x="3091" y="80065"/>
                </a:lnTo>
                <a:lnTo>
                  <a:pt x="3589" y="70452"/>
                </a:lnTo>
                <a:lnTo>
                  <a:pt x="8017" y="73138"/>
                </a:lnTo>
                <a:lnTo>
                  <a:pt x="15118" y="75382"/>
                </a:lnTo>
                <a:lnTo>
                  <a:pt x="33276" y="75382"/>
                </a:lnTo>
                <a:lnTo>
                  <a:pt x="38150" y="68529"/>
                </a:lnTo>
                <a:lnTo>
                  <a:pt x="38150" y="49597"/>
                </a:lnTo>
                <a:lnTo>
                  <a:pt x="37888" y="49597"/>
                </a:lnTo>
                <a:lnTo>
                  <a:pt x="33879" y="56154"/>
                </a:lnTo>
                <a:lnTo>
                  <a:pt x="28377" y="59309"/>
                </a:lnTo>
                <a:lnTo>
                  <a:pt x="21564" y="59309"/>
                </a:lnTo>
                <a:lnTo>
                  <a:pt x="11039" y="56543"/>
                </a:lnTo>
                <a:lnTo>
                  <a:pt x="2954" y="46716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4" name="object 32"/>
          <xdr:cNvSpPr>
            <a:spLocks/>
          </xdr:cNvSpPr>
        </xdr:nvSpPr>
        <xdr:spPr bwMode="auto">
          <a:xfrm>
            <a:off x="1619250" y="893763"/>
            <a:ext cx="42863" cy="39687"/>
          </a:xfrm>
          <a:custGeom>
            <a:avLst/>
            <a:gdLst>
              <a:gd name="T0" fmla="*/ 22592 w 42107"/>
              <a:gd name="T1" fmla="*/ 0 h 39564"/>
              <a:gd name="T2" fmla="*/ 37048 w 42107"/>
              <a:gd name="T3" fmla="*/ 4602 h 39564"/>
              <a:gd name="T4" fmla="*/ 44784 w 42107"/>
              <a:gd name="T5" fmla="*/ 16106 h 39564"/>
              <a:gd name="T6" fmla="*/ 45213 w 42107"/>
              <a:gd name="T7" fmla="*/ 20016 h 39564"/>
              <a:gd name="T8" fmla="*/ 40015 w 42107"/>
              <a:gd name="T9" fmla="*/ 32834 h 39564"/>
              <a:gd name="T10" fmla="*/ 27029 w 42107"/>
              <a:gd name="T11" fmla="*/ 39677 h 39564"/>
              <a:gd name="T12" fmla="*/ 22592 w 42107"/>
              <a:gd name="T13" fmla="*/ 40058 h 39564"/>
              <a:gd name="T14" fmla="*/ 8158 w 42107"/>
              <a:gd name="T15" fmla="*/ 35453 h 39564"/>
              <a:gd name="T16" fmla="*/ 427 w 42107"/>
              <a:gd name="T17" fmla="*/ 23933 h 39564"/>
              <a:gd name="T18" fmla="*/ 0 w 42107"/>
              <a:gd name="T19" fmla="*/ 20016 h 39564"/>
              <a:gd name="T20" fmla="*/ 5207 w 42107"/>
              <a:gd name="T21" fmla="*/ 7215 h 39564"/>
              <a:gd name="T22" fmla="*/ 18203 w 42107"/>
              <a:gd name="T23" fmla="*/ 375 h 39564"/>
              <a:gd name="T24" fmla="*/ 22592 w 42107"/>
              <a:gd name="T25" fmla="*/ 0 h 3956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42107" h="39564">
                <a:moveTo>
                  <a:pt x="21040" y="0"/>
                </a:moveTo>
                <a:lnTo>
                  <a:pt x="34503" y="4546"/>
                </a:lnTo>
                <a:lnTo>
                  <a:pt x="41707" y="15907"/>
                </a:lnTo>
                <a:lnTo>
                  <a:pt x="42107" y="19769"/>
                </a:lnTo>
                <a:lnTo>
                  <a:pt x="37266" y="32429"/>
                </a:lnTo>
                <a:lnTo>
                  <a:pt x="25172" y="39187"/>
                </a:lnTo>
                <a:lnTo>
                  <a:pt x="21040" y="39564"/>
                </a:lnTo>
                <a:lnTo>
                  <a:pt x="7598" y="35015"/>
                </a:lnTo>
                <a:lnTo>
                  <a:pt x="398" y="23638"/>
                </a:lnTo>
                <a:lnTo>
                  <a:pt x="0" y="19769"/>
                </a:lnTo>
                <a:lnTo>
                  <a:pt x="4849" y="7127"/>
                </a:lnTo>
                <a:lnTo>
                  <a:pt x="16953" y="371"/>
                </a:lnTo>
                <a:lnTo>
                  <a:pt x="21040" y="0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5" name="object 33"/>
          <xdr:cNvSpPr>
            <a:spLocks/>
          </xdr:cNvSpPr>
        </xdr:nvSpPr>
        <xdr:spPr bwMode="auto">
          <a:xfrm>
            <a:off x="1706563" y="873125"/>
            <a:ext cx="42862" cy="80963"/>
          </a:xfrm>
          <a:custGeom>
            <a:avLst/>
            <a:gdLst>
              <a:gd name="T0" fmla="*/ 33788 w 43364"/>
              <a:gd name="T1" fmla="*/ 1153 h 80632"/>
              <a:gd name="T2" fmla="*/ 37414 w 43364"/>
              <a:gd name="T3" fmla="*/ 2632 h 80632"/>
              <a:gd name="T4" fmla="*/ 37414 w 43364"/>
              <a:gd name="T5" fmla="*/ 12404 h 80632"/>
              <a:gd name="T6" fmla="*/ 33538 w 43364"/>
              <a:gd name="T7" fmla="*/ 10073 h 80632"/>
              <a:gd name="T8" fmla="*/ 28536 w 43364"/>
              <a:gd name="T9" fmla="*/ 8694 h 80632"/>
              <a:gd name="T10" fmla="*/ 15755 w 43364"/>
              <a:gd name="T11" fmla="*/ 8694 h 80632"/>
              <a:gd name="T12" fmla="*/ 10754 w 43364"/>
              <a:gd name="T13" fmla="*/ 13856 h 80632"/>
              <a:gd name="T14" fmla="*/ 10754 w 43364"/>
              <a:gd name="T15" fmla="*/ 25859 h 80632"/>
              <a:gd name="T16" fmla="*/ 12854 w 43364"/>
              <a:gd name="T17" fmla="*/ 29118 h 80632"/>
              <a:gd name="T18" fmla="*/ 24534 w 43364"/>
              <a:gd name="T19" fmla="*/ 35808 h 80632"/>
              <a:gd name="T20" fmla="*/ 36650 w 43364"/>
              <a:gd name="T21" fmla="*/ 45310 h 80632"/>
              <a:gd name="T22" fmla="*/ 41186 w 43364"/>
              <a:gd name="T23" fmla="*/ 55853 h 80632"/>
              <a:gd name="T24" fmla="*/ 41391 w 43364"/>
              <a:gd name="T25" fmla="*/ 59211 h 80632"/>
              <a:gd name="T26" fmla="*/ 37929 w 43364"/>
              <a:gd name="T27" fmla="*/ 72154 h 80632"/>
              <a:gd name="T28" fmla="*/ 27646 w 43364"/>
              <a:gd name="T29" fmla="*/ 80323 h 80632"/>
              <a:gd name="T30" fmla="*/ 17631 w 43364"/>
              <a:gd name="T31" fmla="*/ 81964 h 80632"/>
              <a:gd name="T32" fmla="*/ 11103 w 43364"/>
              <a:gd name="T33" fmla="*/ 81964 h 80632"/>
              <a:gd name="T34" fmla="*/ 4902 w 43364"/>
              <a:gd name="T35" fmla="*/ 80586 h 80632"/>
              <a:gd name="T36" fmla="*/ 549 w 43364"/>
              <a:gd name="T37" fmla="*/ 78557 h 80632"/>
              <a:gd name="T38" fmla="*/ 549 w 43364"/>
              <a:gd name="T39" fmla="*/ 68082 h 80632"/>
              <a:gd name="T40" fmla="*/ 5251 w 43364"/>
              <a:gd name="T41" fmla="*/ 70864 h 80632"/>
              <a:gd name="T42" fmla="*/ 11329 w 43364"/>
              <a:gd name="T43" fmla="*/ 73269 h 80632"/>
              <a:gd name="T44" fmla="*/ 25385 w 43364"/>
              <a:gd name="T45" fmla="*/ 73269 h 80632"/>
              <a:gd name="T46" fmla="*/ 30636 w 43364"/>
              <a:gd name="T47" fmla="*/ 67155 h 80632"/>
              <a:gd name="T48" fmla="*/ 30636 w 43364"/>
              <a:gd name="T49" fmla="*/ 54375 h 80632"/>
              <a:gd name="T50" fmla="*/ 28987 w 43364"/>
              <a:gd name="T51" fmla="*/ 50793 h 80632"/>
              <a:gd name="T52" fmla="*/ 18007 w 43364"/>
              <a:gd name="T53" fmla="*/ 44227 h 80632"/>
              <a:gd name="T54" fmla="*/ 4904 w 43364"/>
              <a:gd name="T55" fmla="*/ 34539 h 80632"/>
              <a:gd name="T56" fmla="*/ 290 w 43364"/>
              <a:gd name="T57" fmla="*/ 24788 h 80632"/>
              <a:gd name="T58" fmla="*/ 0 w 43364"/>
              <a:gd name="T59" fmla="*/ 20146 h 80632"/>
              <a:gd name="T60" fmla="*/ 4630 w 43364"/>
              <a:gd name="T61" fmla="*/ 7079 h 80632"/>
              <a:gd name="T62" fmla="*/ 16266 w 43364"/>
              <a:gd name="T63" fmla="*/ 662 h 80632"/>
              <a:gd name="T64" fmla="*/ 22683 w 43364"/>
              <a:gd name="T65" fmla="*/ 0 h 80632"/>
              <a:gd name="T66" fmla="*/ 28061 w 43364"/>
              <a:gd name="T67" fmla="*/ 0 h 80632"/>
              <a:gd name="T68" fmla="*/ 33788 w 43364"/>
              <a:gd name="T69" fmla="*/ 1153 h 80632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43364" h="80632">
                <a:moveTo>
                  <a:pt x="35399" y="1133"/>
                </a:moveTo>
                <a:lnTo>
                  <a:pt x="39198" y="2588"/>
                </a:lnTo>
                <a:lnTo>
                  <a:pt x="39198" y="12202"/>
                </a:lnTo>
                <a:lnTo>
                  <a:pt x="35137" y="9909"/>
                </a:lnTo>
                <a:lnTo>
                  <a:pt x="29896" y="8553"/>
                </a:lnTo>
                <a:lnTo>
                  <a:pt x="16507" y="8553"/>
                </a:lnTo>
                <a:lnTo>
                  <a:pt x="11266" y="13631"/>
                </a:lnTo>
                <a:lnTo>
                  <a:pt x="11266" y="25439"/>
                </a:lnTo>
                <a:lnTo>
                  <a:pt x="13467" y="28644"/>
                </a:lnTo>
                <a:lnTo>
                  <a:pt x="25704" y="35226"/>
                </a:lnTo>
                <a:lnTo>
                  <a:pt x="38396" y="44574"/>
                </a:lnTo>
                <a:lnTo>
                  <a:pt x="43150" y="54946"/>
                </a:lnTo>
                <a:lnTo>
                  <a:pt x="43364" y="58249"/>
                </a:lnTo>
                <a:lnTo>
                  <a:pt x="39737" y="70981"/>
                </a:lnTo>
                <a:lnTo>
                  <a:pt x="28964" y="79018"/>
                </a:lnTo>
                <a:lnTo>
                  <a:pt x="18472" y="80632"/>
                </a:lnTo>
                <a:lnTo>
                  <a:pt x="11633" y="80632"/>
                </a:lnTo>
                <a:lnTo>
                  <a:pt x="5135" y="79277"/>
                </a:lnTo>
                <a:lnTo>
                  <a:pt x="576" y="77280"/>
                </a:lnTo>
                <a:lnTo>
                  <a:pt x="576" y="66976"/>
                </a:lnTo>
                <a:lnTo>
                  <a:pt x="5502" y="69712"/>
                </a:lnTo>
                <a:lnTo>
                  <a:pt x="11869" y="72078"/>
                </a:lnTo>
                <a:lnTo>
                  <a:pt x="26595" y="72078"/>
                </a:lnTo>
                <a:lnTo>
                  <a:pt x="32097" y="66064"/>
                </a:lnTo>
                <a:lnTo>
                  <a:pt x="32097" y="53492"/>
                </a:lnTo>
                <a:lnTo>
                  <a:pt x="30368" y="49967"/>
                </a:lnTo>
                <a:lnTo>
                  <a:pt x="18865" y="43508"/>
                </a:lnTo>
                <a:lnTo>
                  <a:pt x="5137" y="33978"/>
                </a:lnTo>
                <a:lnTo>
                  <a:pt x="302" y="24385"/>
                </a:lnTo>
                <a:lnTo>
                  <a:pt x="0" y="19819"/>
                </a:lnTo>
                <a:lnTo>
                  <a:pt x="4851" y="6963"/>
                </a:lnTo>
                <a:lnTo>
                  <a:pt x="17042" y="650"/>
                </a:lnTo>
                <a:lnTo>
                  <a:pt x="23765" y="0"/>
                </a:lnTo>
                <a:lnTo>
                  <a:pt x="29398" y="0"/>
                </a:lnTo>
                <a:lnTo>
                  <a:pt x="35399" y="1133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6" name="object 34"/>
          <xdr:cNvSpPr>
            <a:spLocks/>
          </xdr:cNvSpPr>
        </xdr:nvSpPr>
        <xdr:spPr bwMode="auto">
          <a:xfrm>
            <a:off x="1758950" y="881063"/>
            <a:ext cx="31750" cy="73025"/>
          </a:xfrm>
          <a:custGeom>
            <a:avLst/>
            <a:gdLst>
              <a:gd name="T0" fmla="*/ 17043 w 33172"/>
              <a:gd name="T1" fmla="*/ 62748 h 73065"/>
              <a:gd name="T2" fmla="*/ 18582 w 33172"/>
              <a:gd name="T3" fmla="*/ 65254 h 73065"/>
              <a:gd name="T4" fmla="*/ 24651 w 33172"/>
              <a:gd name="T5" fmla="*/ 65254 h 73065"/>
              <a:gd name="T6" fmla="*/ 27816 w 33172"/>
              <a:gd name="T7" fmla="*/ 63754 h 73065"/>
              <a:gd name="T8" fmla="*/ 27839 w 33172"/>
              <a:gd name="T9" fmla="*/ 71454 h 73065"/>
              <a:gd name="T10" fmla="*/ 25794 w 33172"/>
              <a:gd name="T11" fmla="*/ 72214 h 73065"/>
              <a:gd name="T12" fmla="*/ 22914 w 33172"/>
              <a:gd name="T13" fmla="*/ 72905 h 73065"/>
              <a:gd name="T14" fmla="*/ 12599 w 33172"/>
              <a:gd name="T15" fmla="*/ 72905 h 73065"/>
              <a:gd name="T16" fmla="*/ 8356 w 33172"/>
              <a:gd name="T17" fmla="*/ 69387 h 73065"/>
              <a:gd name="T18" fmla="*/ 8356 w 33172"/>
              <a:gd name="T19" fmla="*/ 22236 h 73065"/>
              <a:gd name="T20" fmla="*/ 0 w 33172"/>
              <a:gd name="T21" fmla="*/ 22236 h 73065"/>
              <a:gd name="T22" fmla="*/ 0 w 33172"/>
              <a:gd name="T23" fmla="*/ 14561 h 73065"/>
              <a:gd name="T24" fmla="*/ 8356 w 33172"/>
              <a:gd name="T25" fmla="*/ 14561 h 73065"/>
              <a:gd name="T26" fmla="*/ 8356 w 33172"/>
              <a:gd name="T27" fmla="*/ 2851 h 73065"/>
              <a:gd name="T28" fmla="*/ 17043 w 33172"/>
              <a:gd name="T29" fmla="*/ 0 h 73065"/>
              <a:gd name="T30" fmla="*/ 17043 w 33172"/>
              <a:gd name="T31" fmla="*/ 14561 h 73065"/>
              <a:gd name="T32" fmla="*/ 27816 w 33172"/>
              <a:gd name="T33" fmla="*/ 14561 h 73065"/>
              <a:gd name="T34" fmla="*/ 27816 w 33172"/>
              <a:gd name="T35" fmla="*/ 22236 h 73065"/>
              <a:gd name="T36" fmla="*/ 17043 w 33172"/>
              <a:gd name="T37" fmla="*/ 22236 h 73065"/>
              <a:gd name="T38" fmla="*/ 17043 w 33172"/>
              <a:gd name="T39" fmla="*/ 62748 h 7306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33172" h="73065">
                <a:moveTo>
                  <a:pt x="20306" y="62884"/>
                </a:moveTo>
                <a:lnTo>
                  <a:pt x="22140" y="65398"/>
                </a:lnTo>
                <a:lnTo>
                  <a:pt x="29372" y="65398"/>
                </a:lnTo>
                <a:lnTo>
                  <a:pt x="33145" y="63894"/>
                </a:lnTo>
                <a:lnTo>
                  <a:pt x="33172" y="71610"/>
                </a:lnTo>
                <a:lnTo>
                  <a:pt x="30735" y="72374"/>
                </a:lnTo>
                <a:lnTo>
                  <a:pt x="27302" y="73065"/>
                </a:lnTo>
                <a:lnTo>
                  <a:pt x="15013" y="73065"/>
                </a:lnTo>
                <a:lnTo>
                  <a:pt x="9956" y="69539"/>
                </a:lnTo>
                <a:lnTo>
                  <a:pt x="9956" y="22284"/>
                </a:lnTo>
                <a:lnTo>
                  <a:pt x="0" y="22284"/>
                </a:lnTo>
                <a:lnTo>
                  <a:pt x="0" y="14593"/>
                </a:lnTo>
                <a:lnTo>
                  <a:pt x="9956" y="14593"/>
                </a:lnTo>
                <a:lnTo>
                  <a:pt x="9956" y="2859"/>
                </a:lnTo>
                <a:lnTo>
                  <a:pt x="20306" y="0"/>
                </a:lnTo>
                <a:lnTo>
                  <a:pt x="20306" y="14593"/>
                </a:lnTo>
                <a:lnTo>
                  <a:pt x="33145" y="14593"/>
                </a:lnTo>
                <a:lnTo>
                  <a:pt x="33145" y="22284"/>
                </a:lnTo>
                <a:lnTo>
                  <a:pt x="20306" y="22284"/>
                </a:lnTo>
                <a:lnTo>
                  <a:pt x="20306" y="62884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7" name="object 35"/>
          <xdr:cNvSpPr>
            <a:spLocks/>
          </xdr:cNvSpPr>
        </xdr:nvSpPr>
        <xdr:spPr bwMode="auto">
          <a:xfrm>
            <a:off x="1797050" y="895350"/>
            <a:ext cx="46038" cy="58738"/>
          </a:xfrm>
          <a:custGeom>
            <a:avLst/>
            <a:gdLst>
              <a:gd name="T0" fmla="*/ 23238 w 46194"/>
              <a:gd name="T1" fmla="*/ 6877 h 59309"/>
              <a:gd name="T2" fmla="*/ 16673 w 46194"/>
              <a:gd name="T3" fmla="*/ 6877 h 59309"/>
              <a:gd name="T4" fmla="*/ 10883 w 46194"/>
              <a:gd name="T5" fmla="*/ 11242 h 59309"/>
              <a:gd name="T6" fmla="*/ 10625 w 46194"/>
              <a:gd name="T7" fmla="*/ 24308 h 59309"/>
              <a:gd name="T8" fmla="*/ 35388 w 46194"/>
              <a:gd name="T9" fmla="*/ 24308 h 59309"/>
              <a:gd name="T10" fmla="*/ 45574 w 46194"/>
              <a:gd name="T11" fmla="*/ 31210 h 59309"/>
              <a:gd name="T12" fmla="*/ 10625 w 46194"/>
              <a:gd name="T13" fmla="*/ 31210 h 59309"/>
              <a:gd name="T14" fmla="*/ 10637 w 46194"/>
              <a:gd name="T15" fmla="*/ 32221 h 59309"/>
              <a:gd name="T16" fmla="*/ 15054 w 46194"/>
              <a:gd name="T17" fmla="*/ 45774 h 59309"/>
              <a:gd name="T18" fmla="*/ 27504 w 46194"/>
              <a:gd name="T19" fmla="*/ 50157 h 59309"/>
              <a:gd name="T20" fmla="*/ 32545 w 46194"/>
              <a:gd name="T21" fmla="*/ 50157 h 59309"/>
              <a:gd name="T22" fmla="*/ 38154 w 46194"/>
              <a:gd name="T23" fmla="*/ 47881 h 59309"/>
              <a:gd name="T24" fmla="*/ 41670 w 46194"/>
              <a:gd name="T25" fmla="*/ 45556 h 59309"/>
              <a:gd name="T26" fmla="*/ 42161 w 46194"/>
              <a:gd name="T27" fmla="*/ 53833 h 59309"/>
              <a:gd name="T28" fmla="*/ 37301 w 46194"/>
              <a:gd name="T29" fmla="*/ 55873 h 59309"/>
              <a:gd name="T30" fmla="*/ 30994 w 46194"/>
              <a:gd name="T31" fmla="*/ 57057 h 59309"/>
              <a:gd name="T32" fmla="*/ 23832 w 46194"/>
              <a:gd name="T33" fmla="*/ 57044 h 59309"/>
              <a:gd name="T34" fmla="*/ 10668 w 46194"/>
              <a:gd name="T35" fmla="*/ 53263 h 59309"/>
              <a:gd name="T36" fmla="*/ 2686 w 46194"/>
              <a:gd name="T37" fmla="*/ 43437 h 59309"/>
              <a:gd name="T38" fmla="*/ 0 w 46194"/>
              <a:gd name="T39" fmla="*/ 28529 h 59309"/>
              <a:gd name="T40" fmla="*/ 2803 w 46194"/>
              <a:gd name="T41" fmla="*/ 13266 h 59309"/>
              <a:gd name="T42" fmla="*/ 10860 w 46194"/>
              <a:gd name="T43" fmla="*/ 3485 h 59309"/>
              <a:gd name="T44" fmla="*/ 23833 w 46194"/>
              <a:gd name="T45" fmla="*/ 0 h 59309"/>
              <a:gd name="T46" fmla="*/ 34003 w 46194"/>
              <a:gd name="T47" fmla="*/ 2230 h 59309"/>
              <a:gd name="T48" fmla="*/ 35388 w 46194"/>
              <a:gd name="T49" fmla="*/ 12687 h 59309"/>
              <a:gd name="T50" fmla="*/ 31356 w 46194"/>
              <a:gd name="T51" fmla="*/ 6877 h 59309"/>
              <a:gd name="T52" fmla="*/ 23238 w 46194"/>
              <a:gd name="T53" fmla="*/ 6877 h 59309"/>
              <a:gd name="T54" fmla="*/ 42606 w 46194"/>
              <a:gd name="T55" fmla="*/ 11281 h 59309"/>
              <a:gd name="T56" fmla="*/ 45574 w 46194"/>
              <a:gd name="T57" fmla="*/ 26371 h 59309"/>
              <a:gd name="T58" fmla="*/ 45574 w 46194"/>
              <a:gd name="T59" fmla="*/ 31210 h 59309"/>
              <a:gd name="T60" fmla="*/ 35388 w 46194"/>
              <a:gd name="T61" fmla="*/ 24308 h 59309"/>
              <a:gd name="T62" fmla="*/ 35388 w 46194"/>
              <a:gd name="T63" fmla="*/ 12687 h 59309"/>
              <a:gd name="T64" fmla="*/ 34003 w 46194"/>
              <a:gd name="T65" fmla="*/ 2230 h 59309"/>
              <a:gd name="T66" fmla="*/ 42606 w 46194"/>
              <a:gd name="T67" fmla="*/ 11281 h 59309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46194" h="59309">
                <a:moveTo>
                  <a:pt x="23555" y="7148"/>
                </a:moveTo>
                <a:lnTo>
                  <a:pt x="16900" y="7148"/>
                </a:lnTo>
                <a:lnTo>
                  <a:pt x="11031" y="11684"/>
                </a:lnTo>
                <a:lnTo>
                  <a:pt x="10769" y="25267"/>
                </a:lnTo>
                <a:lnTo>
                  <a:pt x="35870" y="25267"/>
                </a:lnTo>
                <a:lnTo>
                  <a:pt x="46194" y="32440"/>
                </a:lnTo>
                <a:lnTo>
                  <a:pt x="10769" y="32440"/>
                </a:lnTo>
                <a:lnTo>
                  <a:pt x="10781" y="33491"/>
                </a:lnTo>
                <a:lnTo>
                  <a:pt x="15259" y="47580"/>
                </a:lnTo>
                <a:lnTo>
                  <a:pt x="27879" y="52136"/>
                </a:lnTo>
                <a:lnTo>
                  <a:pt x="32988" y="52136"/>
                </a:lnTo>
                <a:lnTo>
                  <a:pt x="38674" y="49770"/>
                </a:lnTo>
                <a:lnTo>
                  <a:pt x="42238" y="47354"/>
                </a:lnTo>
                <a:lnTo>
                  <a:pt x="42735" y="55957"/>
                </a:lnTo>
                <a:lnTo>
                  <a:pt x="37809" y="58077"/>
                </a:lnTo>
                <a:lnTo>
                  <a:pt x="31416" y="59309"/>
                </a:lnTo>
                <a:lnTo>
                  <a:pt x="24157" y="59295"/>
                </a:lnTo>
                <a:lnTo>
                  <a:pt x="10813" y="55365"/>
                </a:lnTo>
                <a:lnTo>
                  <a:pt x="2722" y="45150"/>
                </a:lnTo>
                <a:lnTo>
                  <a:pt x="0" y="29654"/>
                </a:lnTo>
                <a:lnTo>
                  <a:pt x="2842" y="13789"/>
                </a:lnTo>
                <a:lnTo>
                  <a:pt x="11008" y="3623"/>
                </a:lnTo>
                <a:lnTo>
                  <a:pt x="24158" y="0"/>
                </a:lnTo>
                <a:lnTo>
                  <a:pt x="34466" y="2318"/>
                </a:lnTo>
                <a:lnTo>
                  <a:pt x="35870" y="13188"/>
                </a:lnTo>
                <a:lnTo>
                  <a:pt x="31783" y="7148"/>
                </a:lnTo>
                <a:lnTo>
                  <a:pt x="23555" y="7148"/>
                </a:lnTo>
                <a:close/>
              </a:path>
              <a:path w="46194" h="59309">
                <a:moveTo>
                  <a:pt x="43186" y="11727"/>
                </a:moveTo>
                <a:lnTo>
                  <a:pt x="46194" y="27411"/>
                </a:lnTo>
                <a:lnTo>
                  <a:pt x="46194" y="32440"/>
                </a:lnTo>
                <a:lnTo>
                  <a:pt x="35870" y="25267"/>
                </a:lnTo>
                <a:lnTo>
                  <a:pt x="35870" y="13188"/>
                </a:lnTo>
                <a:lnTo>
                  <a:pt x="34466" y="2318"/>
                </a:lnTo>
                <a:lnTo>
                  <a:pt x="43186" y="11727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8" name="object 36"/>
          <xdr:cNvSpPr>
            <a:spLocks/>
          </xdr:cNvSpPr>
        </xdr:nvSpPr>
        <xdr:spPr bwMode="auto">
          <a:xfrm>
            <a:off x="1855788" y="895350"/>
            <a:ext cx="44450" cy="58738"/>
          </a:xfrm>
          <a:custGeom>
            <a:avLst/>
            <a:gdLst>
              <a:gd name="T0" fmla="*/ 10531 w 44779"/>
              <a:gd name="T1" fmla="*/ 13629 h 58447"/>
              <a:gd name="T2" fmla="*/ 10531 w 44779"/>
              <a:gd name="T3" fmla="*/ 59619 h 58447"/>
              <a:gd name="T4" fmla="*/ 481 w 44779"/>
              <a:gd name="T5" fmla="*/ 59619 h 58447"/>
              <a:gd name="T6" fmla="*/ 481 w 44779"/>
              <a:gd name="T7" fmla="*/ 9279 h 58447"/>
              <a:gd name="T8" fmla="*/ 100 w 44779"/>
              <a:gd name="T9" fmla="*/ 5030 h 58447"/>
              <a:gd name="T10" fmla="*/ 0 w 44779"/>
              <a:gd name="T11" fmla="*/ 854 h 58447"/>
              <a:gd name="T12" fmla="*/ 9642 w 44779"/>
              <a:gd name="T13" fmla="*/ 854 h 58447"/>
              <a:gd name="T14" fmla="*/ 9997 w 44779"/>
              <a:gd name="T15" fmla="*/ 9605 h 58447"/>
              <a:gd name="T16" fmla="*/ 10277 w 44779"/>
              <a:gd name="T17" fmla="*/ 9605 h 58447"/>
              <a:gd name="T18" fmla="*/ 13483 w 44779"/>
              <a:gd name="T19" fmla="*/ 2915 h 58447"/>
              <a:gd name="T20" fmla="*/ 18622 w 44779"/>
              <a:gd name="T21" fmla="*/ 0 h 58447"/>
              <a:gd name="T22" fmla="*/ 25643 w 44779"/>
              <a:gd name="T23" fmla="*/ 0 h 58447"/>
              <a:gd name="T24" fmla="*/ 38323 w 44779"/>
              <a:gd name="T25" fmla="*/ 4343 h 58447"/>
              <a:gd name="T26" fmla="*/ 43465 w 44779"/>
              <a:gd name="T27" fmla="*/ 17888 h 58447"/>
              <a:gd name="T28" fmla="*/ 43477 w 44779"/>
              <a:gd name="T29" fmla="*/ 59619 h 58447"/>
              <a:gd name="T30" fmla="*/ 33429 w 44779"/>
              <a:gd name="T31" fmla="*/ 59619 h 58447"/>
              <a:gd name="T32" fmla="*/ 33429 w 44779"/>
              <a:gd name="T33" fmla="*/ 12396 h 58447"/>
              <a:gd name="T34" fmla="*/ 29816 w 44779"/>
              <a:gd name="T35" fmla="*/ 8297 h 58447"/>
              <a:gd name="T36" fmla="*/ 15543 w 44779"/>
              <a:gd name="T37" fmla="*/ 8297 h 58447"/>
              <a:gd name="T38" fmla="*/ 10531 w 44779"/>
              <a:gd name="T39" fmla="*/ 13629 h 5844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44779" h="58447">
                <a:moveTo>
                  <a:pt x="10847" y="13360"/>
                </a:moveTo>
                <a:lnTo>
                  <a:pt x="10847" y="58447"/>
                </a:lnTo>
                <a:lnTo>
                  <a:pt x="497" y="58447"/>
                </a:lnTo>
                <a:lnTo>
                  <a:pt x="497" y="9096"/>
                </a:lnTo>
                <a:lnTo>
                  <a:pt x="104" y="4930"/>
                </a:lnTo>
                <a:lnTo>
                  <a:pt x="0" y="838"/>
                </a:lnTo>
                <a:lnTo>
                  <a:pt x="9930" y="838"/>
                </a:lnTo>
                <a:lnTo>
                  <a:pt x="10297" y="9416"/>
                </a:lnTo>
                <a:lnTo>
                  <a:pt x="10585" y="9416"/>
                </a:lnTo>
                <a:lnTo>
                  <a:pt x="13887" y="2859"/>
                </a:lnTo>
                <a:lnTo>
                  <a:pt x="19180" y="0"/>
                </a:lnTo>
                <a:lnTo>
                  <a:pt x="26411" y="0"/>
                </a:lnTo>
                <a:lnTo>
                  <a:pt x="39471" y="4258"/>
                </a:lnTo>
                <a:lnTo>
                  <a:pt x="44766" y="17536"/>
                </a:lnTo>
                <a:lnTo>
                  <a:pt x="44779" y="58447"/>
                </a:lnTo>
                <a:lnTo>
                  <a:pt x="34429" y="58447"/>
                </a:lnTo>
                <a:lnTo>
                  <a:pt x="34429" y="12152"/>
                </a:lnTo>
                <a:lnTo>
                  <a:pt x="30709" y="8134"/>
                </a:lnTo>
                <a:lnTo>
                  <a:pt x="16009" y="8134"/>
                </a:lnTo>
                <a:lnTo>
                  <a:pt x="10847" y="13360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9" name="object 37"/>
          <xdr:cNvSpPr>
            <a:spLocks/>
          </xdr:cNvSpPr>
        </xdr:nvSpPr>
        <xdr:spPr bwMode="auto">
          <a:xfrm>
            <a:off x="1912938" y="868363"/>
            <a:ext cx="47625" cy="85725"/>
          </a:xfrm>
          <a:custGeom>
            <a:avLst/>
            <a:gdLst>
              <a:gd name="T0" fmla="*/ 44679 w 48500"/>
              <a:gd name="T1" fmla="*/ 77790 h 85686"/>
              <a:gd name="T2" fmla="*/ 44996 w 48500"/>
              <a:gd name="T3" fmla="*/ 81471 h 85686"/>
              <a:gd name="T4" fmla="*/ 45094 w 48500"/>
              <a:gd name="T5" fmla="*/ 84979 h 85686"/>
              <a:gd name="T6" fmla="*/ 35836 w 48500"/>
              <a:gd name="T7" fmla="*/ 84979 h 85686"/>
              <a:gd name="T8" fmla="*/ 35470 w 48500"/>
              <a:gd name="T9" fmla="*/ 76557 h 85686"/>
              <a:gd name="T10" fmla="*/ 35276 w 48500"/>
              <a:gd name="T11" fmla="*/ 76557 h 85686"/>
              <a:gd name="T12" fmla="*/ 32767 w 48500"/>
              <a:gd name="T13" fmla="*/ 81101 h 85686"/>
              <a:gd name="T14" fmla="*/ 28478 w 48500"/>
              <a:gd name="T15" fmla="*/ 85842 h 85686"/>
              <a:gd name="T16" fmla="*/ 22340 w 48500"/>
              <a:gd name="T17" fmla="*/ 78163 h 85686"/>
              <a:gd name="T18" fmla="*/ 22835 w 48500"/>
              <a:gd name="T19" fmla="*/ 78155 h 85686"/>
              <a:gd name="T20" fmla="*/ 32087 w 48500"/>
              <a:gd name="T21" fmla="*/ 72370 h 85686"/>
              <a:gd name="T22" fmla="*/ 35057 w 48500"/>
              <a:gd name="T23" fmla="*/ 56135 h 85686"/>
              <a:gd name="T24" fmla="*/ 35051 w 48500"/>
              <a:gd name="T25" fmla="*/ 55273 h 85686"/>
              <a:gd name="T26" fmla="*/ 31842 w 48500"/>
              <a:gd name="T27" fmla="*/ 39442 h 85686"/>
              <a:gd name="T28" fmla="*/ 22340 w 48500"/>
              <a:gd name="T29" fmla="*/ 34079 h 85686"/>
              <a:gd name="T30" fmla="*/ 21851 w 48500"/>
              <a:gd name="T31" fmla="*/ 34088 h 85686"/>
              <a:gd name="T32" fmla="*/ 12618 w 48500"/>
              <a:gd name="T33" fmla="*/ 39872 h 85686"/>
              <a:gd name="T34" fmla="*/ 9671 w 48500"/>
              <a:gd name="T35" fmla="*/ 56135 h 85686"/>
              <a:gd name="T36" fmla="*/ 9675 w 48500"/>
              <a:gd name="T37" fmla="*/ 56913 h 85686"/>
              <a:gd name="T38" fmla="*/ 9237 w 48500"/>
              <a:gd name="T39" fmla="*/ 29919 h 85686"/>
              <a:gd name="T40" fmla="*/ 20073 w 48500"/>
              <a:gd name="T41" fmla="*/ 26399 h 85686"/>
              <a:gd name="T42" fmla="*/ 26651 w 48500"/>
              <a:gd name="T43" fmla="*/ 26399 h 85686"/>
              <a:gd name="T44" fmla="*/ 30964 w 48500"/>
              <a:gd name="T45" fmla="*/ 29016 h 85686"/>
              <a:gd name="T46" fmla="*/ 34813 w 48500"/>
              <a:gd name="T47" fmla="*/ 35117 h 85686"/>
              <a:gd name="T48" fmla="*/ 35057 w 48500"/>
              <a:gd name="T49" fmla="*/ 35117 h 85686"/>
              <a:gd name="T50" fmla="*/ 35057 w 48500"/>
              <a:gd name="T51" fmla="*/ 0 h 85686"/>
              <a:gd name="T52" fmla="*/ 44679 w 48500"/>
              <a:gd name="T53" fmla="*/ 0 h 85686"/>
              <a:gd name="T54" fmla="*/ 44679 w 48500"/>
              <a:gd name="T55" fmla="*/ 77790 h 85686"/>
              <a:gd name="T56" fmla="*/ 2192 w 48500"/>
              <a:gd name="T57" fmla="*/ 40558 h 85686"/>
              <a:gd name="T58" fmla="*/ 9237 w 48500"/>
              <a:gd name="T59" fmla="*/ 29919 h 85686"/>
              <a:gd name="T60" fmla="*/ 9675 w 48500"/>
              <a:gd name="T61" fmla="*/ 56913 h 85686"/>
              <a:gd name="T62" fmla="*/ 12849 w 48500"/>
              <a:gd name="T63" fmla="*/ 72782 h 85686"/>
              <a:gd name="T64" fmla="*/ 22340 w 48500"/>
              <a:gd name="T65" fmla="*/ 78163 h 85686"/>
              <a:gd name="T66" fmla="*/ 28478 w 48500"/>
              <a:gd name="T67" fmla="*/ 85842 h 85686"/>
              <a:gd name="T68" fmla="*/ 20073 w 48500"/>
              <a:gd name="T69" fmla="*/ 85842 h 85686"/>
              <a:gd name="T70" fmla="*/ 10275 w 48500"/>
              <a:gd name="T71" fmla="*/ 83066 h 85686"/>
              <a:gd name="T72" fmla="*/ 2752 w 48500"/>
              <a:gd name="T73" fmla="*/ 73219 h 85686"/>
              <a:gd name="T74" fmla="*/ 0 w 48500"/>
              <a:gd name="T75" fmla="*/ 56135 h 85686"/>
              <a:gd name="T76" fmla="*/ 2192 w 48500"/>
              <a:gd name="T77" fmla="*/ 40558 h 8568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48500" h="85686">
                <a:moveTo>
                  <a:pt x="48054" y="77650"/>
                </a:moveTo>
                <a:lnTo>
                  <a:pt x="48395" y="81323"/>
                </a:lnTo>
                <a:lnTo>
                  <a:pt x="48500" y="84823"/>
                </a:lnTo>
                <a:lnTo>
                  <a:pt x="38543" y="84823"/>
                </a:lnTo>
                <a:lnTo>
                  <a:pt x="38150" y="76417"/>
                </a:lnTo>
                <a:lnTo>
                  <a:pt x="37940" y="76417"/>
                </a:lnTo>
                <a:lnTo>
                  <a:pt x="35242" y="80953"/>
                </a:lnTo>
                <a:lnTo>
                  <a:pt x="30630" y="85686"/>
                </a:lnTo>
                <a:lnTo>
                  <a:pt x="24027" y="78019"/>
                </a:lnTo>
                <a:lnTo>
                  <a:pt x="24560" y="78011"/>
                </a:lnTo>
                <a:lnTo>
                  <a:pt x="34511" y="72238"/>
                </a:lnTo>
                <a:lnTo>
                  <a:pt x="37705" y="56031"/>
                </a:lnTo>
                <a:lnTo>
                  <a:pt x="37699" y="55173"/>
                </a:lnTo>
                <a:lnTo>
                  <a:pt x="34248" y="39370"/>
                </a:lnTo>
                <a:lnTo>
                  <a:pt x="24027" y="34018"/>
                </a:lnTo>
                <a:lnTo>
                  <a:pt x="23501" y="34026"/>
                </a:lnTo>
                <a:lnTo>
                  <a:pt x="13571" y="39800"/>
                </a:lnTo>
                <a:lnTo>
                  <a:pt x="10402" y="56031"/>
                </a:lnTo>
                <a:lnTo>
                  <a:pt x="10406" y="56809"/>
                </a:lnTo>
                <a:lnTo>
                  <a:pt x="9935" y="29863"/>
                </a:lnTo>
                <a:lnTo>
                  <a:pt x="21590" y="26351"/>
                </a:lnTo>
                <a:lnTo>
                  <a:pt x="28665" y="26351"/>
                </a:lnTo>
                <a:lnTo>
                  <a:pt x="33303" y="28964"/>
                </a:lnTo>
                <a:lnTo>
                  <a:pt x="37443" y="35053"/>
                </a:lnTo>
                <a:lnTo>
                  <a:pt x="37705" y="35053"/>
                </a:lnTo>
                <a:lnTo>
                  <a:pt x="37705" y="0"/>
                </a:lnTo>
                <a:lnTo>
                  <a:pt x="48054" y="0"/>
                </a:lnTo>
                <a:lnTo>
                  <a:pt x="48054" y="77650"/>
                </a:lnTo>
                <a:close/>
              </a:path>
              <a:path w="48500" h="85686">
                <a:moveTo>
                  <a:pt x="2358" y="40486"/>
                </a:moveTo>
                <a:lnTo>
                  <a:pt x="9935" y="29863"/>
                </a:lnTo>
                <a:lnTo>
                  <a:pt x="10406" y="56809"/>
                </a:lnTo>
                <a:lnTo>
                  <a:pt x="13819" y="72650"/>
                </a:lnTo>
                <a:lnTo>
                  <a:pt x="24027" y="78019"/>
                </a:lnTo>
                <a:lnTo>
                  <a:pt x="30630" y="85686"/>
                </a:lnTo>
                <a:lnTo>
                  <a:pt x="21590" y="85686"/>
                </a:lnTo>
                <a:lnTo>
                  <a:pt x="11051" y="82914"/>
                </a:lnTo>
                <a:lnTo>
                  <a:pt x="2959" y="73087"/>
                </a:lnTo>
                <a:lnTo>
                  <a:pt x="0" y="56031"/>
                </a:lnTo>
                <a:lnTo>
                  <a:pt x="2358" y="40486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30" name="object 38"/>
          <xdr:cNvSpPr>
            <a:spLocks/>
          </xdr:cNvSpPr>
        </xdr:nvSpPr>
        <xdr:spPr bwMode="auto">
          <a:xfrm>
            <a:off x="1971675" y="895350"/>
            <a:ext cx="46038" cy="58738"/>
          </a:xfrm>
          <a:custGeom>
            <a:avLst/>
            <a:gdLst>
              <a:gd name="T0" fmla="*/ 10613 w 45749"/>
              <a:gd name="T1" fmla="*/ 46309 h 59334"/>
              <a:gd name="T2" fmla="*/ 14160 w 45749"/>
              <a:gd name="T3" fmla="*/ 50097 h 59334"/>
              <a:gd name="T4" fmla="*/ 21443 w 45749"/>
              <a:gd name="T5" fmla="*/ 50097 h 59334"/>
              <a:gd name="T6" fmla="*/ 18540 w 45749"/>
              <a:gd name="T7" fmla="*/ 56986 h 59334"/>
              <a:gd name="T8" fmla="*/ 7953 w 45749"/>
              <a:gd name="T9" fmla="*/ 56986 h 59334"/>
              <a:gd name="T10" fmla="*/ 0 w 45749"/>
              <a:gd name="T11" fmla="*/ 51754 h 59334"/>
              <a:gd name="T12" fmla="*/ 0 w 45749"/>
              <a:gd name="T13" fmla="*/ 41076 h 59334"/>
              <a:gd name="T14" fmla="*/ 2066 w 45749"/>
              <a:gd name="T15" fmla="*/ 32759 h 59334"/>
              <a:gd name="T16" fmla="*/ 11561 w 45749"/>
              <a:gd name="T17" fmla="*/ 25168 h 59334"/>
              <a:gd name="T18" fmla="*/ 30175 w 45749"/>
              <a:gd name="T19" fmla="*/ 22325 h 59334"/>
              <a:gd name="T20" fmla="*/ 36355 w 45749"/>
              <a:gd name="T21" fmla="*/ 22325 h 59334"/>
              <a:gd name="T22" fmla="*/ 36355 w 45749"/>
              <a:gd name="T23" fmla="*/ 15578 h 59334"/>
              <a:gd name="T24" fmla="*/ 33937 w 45749"/>
              <a:gd name="T25" fmla="*/ 10844 h 59334"/>
              <a:gd name="T26" fmla="*/ 31814 w 45749"/>
              <a:gd name="T27" fmla="*/ 8356 h 59334"/>
              <a:gd name="T28" fmla="*/ 27704 w 45749"/>
              <a:gd name="T29" fmla="*/ 7363 h 59334"/>
              <a:gd name="T30" fmla="*/ 16767 w 45749"/>
              <a:gd name="T31" fmla="*/ 7363 h 59334"/>
              <a:gd name="T32" fmla="*/ 10533 w 45749"/>
              <a:gd name="T33" fmla="*/ 9634 h 59334"/>
              <a:gd name="T34" fmla="*/ 6825 w 45749"/>
              <a:gd name="T35" fmla="*/ 13091 h 59334"/>
              <a:gd name="T36" fmla="*/ 5696 w 45749"/>
              <a:gd name="T37" fmla="*/ 4544 h 59334"/>
              <a:gd name="T38" fmla="*/ 10990 w 45749"/>
              <a:gd name="T39" fmla="*/ 1632 h 59334"/>
              <a:gd name="T40" fmla="*/ 17492 w 45749"/>
              <a:gd name="T41" fmla="*/ 0 h 59334"/>
              <a:gd name="T42" fmla="*/ 33184 w 45749"/>
              <a:gd name="T43" fmla="*/ 0 h 59334"/>
              <a:gd name="T44" fmla="*/ 38828 w 45749"/>
              <a:gd name="T45" fmla="*/ 3457 h 59334"/>
              <a:gd name="T46" fmla="*/ 36355 w 45749"/>
              <a:gd name="T47" fmla="*/ 43680 h 59334"/>
              <a:gd name="T48" fmla="*/ 36355 w 45749"/>
              <a:gd name="T49" fmla="*/ 29024 h 59334"/>
              <a:gd name="T50" fmla="*/ 34474 w 45749"/>
              <a:gd name="T51" fmla="*/ 28814 h 59334"/>
              <a:gd name="T52" fmla="*/ 16525 w 45749"/>
              <a:gd name="T53" fmla="*/ 28814 h 59334"/>
              <a:gd name="T54" fmla="*/ 10613 w 45749"/>
              <a:gd name="T55" fmla="*/ 33950 h 59334"/>
              <a:gd name="T56" fmla="*/ 10613 w 45749"/>
              <a:gd name="T57" fmla="*/ 46309 h 59334"/>
              <a:gd name="T58" fmla="*/ 46378 w 45749"/>
              <a:gd name="T59" fmla="*/ 50924 h 59334"/>
              <a:gd name="T60" fmla="*/ 46647 w 45749"/>
              <a:gd name="T61" fmla="*/ 54192 h 59334"/>
              <a:gd name="T62" fmla="*/ 46917 w 45749"/>
              <a:gd name="T63" fmla="*/ 56134 h 59334"/>
              <a:gd name="T64" fmla="*/ 37350 w 45749"/>
              <a:gd name="T65" fmla="*/ 56134 h 59334"/>
              <a:gd name="T66" fmla="*/ 36678 w 45749"/>
              <a:gd name="T67" fmla="*/ 48795 h 59334"/>
              <a:gd name="T68" fmla="*/ 36490 w 45749"/>
              <a:gd name="T69" fmla="*/ 48795 h 59334"/>
              <a:gd name="T70" fmla="*/ 33588 w 45749"/>
              <a:gd name="T71" fmla="*/ 53009 h 59334"/>
              <a:gd name="T72" fmla="*/ 28293 w 45749"/>
              <a:gd name="T73" fmla="*/ 56986 h 59334"/>
              <a:gd name="T74" fmla="*/ 18540 w 45749"/>
              <a:gd name="T75" fmla="*/ 56986 h 59334"/>
              <a:gd name="T76" fmla="*/ 21443 w 45749"/>
              <a:gd name="T77" fmla="*/ 50097 h 59334"/>
              <a:gd name="T78" fmla="*/ 30579 w 45749"/>
              <a:gd name="T79" fmla="*/ 50097 h 59334"/>
              <a:gd name="T80" fmla="*/ 36355 w 45749"/>
              <a:gd name="T81" fmla="*/ 43680 h 59334"/>
              <a:gd name="T82" fmla="*/ 38828 w 45749"/>
              <a:gd name="T83" fmla="*/ 3457 h 59334"/>
              <a:gd name="T84" fmla="*/ 40843 w 45749"/>
              <a:gd name="T85" fmla="*/ 5209 h 59334"/>
              <a:gd name="T86" fmla="*/ 43611 w 45749"/>
              <a:gd name="T87" fmla="*/ 7599 h 59334"/>
              <a:gd name="T88" fmla="*/ 46378 w 45749"/>
              <a:gd name="T89" fmla="*/ 10914 h 59334"/>
              <a:gd name="T90" fmla="*/ 46378 w 45749"/>
              <a:gd name="T91" fmla="*/ 50924 h 59334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45749" h="59334">
                <a:moveTo>
                  <a:pt x="10349" y="48217"/>
                </a:moveTo>
                <a:lnTo>
                  <a:pt x="13808" y="52161"/>
                </a:lnTo>
                <a:lnTo>
                  <a:pt x="20909" y="52161"/>
                </a:lnTo>
                <a:lnTo>
                  <a:pt x="18079" y="59334"/>
                </a:lnTo>
                <a:lnTo>
                  <a:pt x="7755" y="59334"/>
                </a:lnTo>
                <a:lnTo>
                  <a:pt x="0" y="53886"/>
                </a:lnTo>
                <a:lnTo>
                  <a:pt x="0" y="42769"/>
                </a:lnTo>
                <a:lnTo>
                  <a:pt x="2014" y="34109"/>
                </a:lnTo>
                <a:lnTo>
                  <a:pt x="11273" y="26205"/>
                </a:lnTo>
                <a:lnTo>
                  <a:pt x="29425" y="23245"/>
                </a:lnTo>
                <a:lnTo>
                  <a:pt x="35451" y="23245"/>
                </a:lnTo>
                <a:lnTo>
                  <a:pt x="35451" y="16220"/>
                </a:lnTo>
                <a:lnTo>
                  <a:pt x="33093" y="11290"/>
                </a:lnTo>
                <a:lnTo>
                  <a:pt x="31023" y="8701"/>
                </a:lnTo>
                <a:lnTo>
                  <a:pt x="27014" y="7666"/>
                </a:lnTo>
                <a:lnTo>
                  <a:pt x="16350" y="7666"/>
                </a:lnTo>
                <a:lnTo>
                  <a:pt x="10271" y="10032"/>
                </a:lnTo>
                <a:lnTo>
                  <a:pt x="6655" y="13631"/>
                </a:lnTo>
                <a:lnTo>
                  <a:pt x="5554" y="4732"/>
                </a:lnTo>
                <a:lnTo>
                  <a:pt x="10716" y="1700"/>
                </a:lnTo>
                <a:lnTo>
                  <a:pt x="17057" y="0"/>
                </a:lnTo>
                <a:lnTo>
                  <a:pt x="32359" y="0"/>
                </a:lnTo>
                <a:lnTo>
                  <a:pt x="37862" y="3599"/>
                </a:lnTo>
                <a:lnTo>
                  <a:pt x="35451" y="45480"/>
                </a:lnTo>
                <a:lnTo>
                  <a:pt x="35451" y="30221"/>
                </a:lnTo>
                <a:lnTo>
                  <a:pt x="33617" y="30000"/>
                </a:lnTo>
                <a:lnTo>
                  <a:pt x="16114" y="30000"/>
                </a:lnTo>
                <a:lnTo>
                  <a:pt x="10349" y="35349"/>
                </a:lnTo>
                <a:lnTo>
                  <a:pt x="10349" y="48217"/>
                </a:lnTo>
                <a:close/>
              </a:path>
              <a:path w="45749" h="59334">
                <a:moveTo>
                  <a:pt x="45225" y="53023"/>
                </a:moveTo>
                <a:lnTo>
                  <a:pt x="45487" y="56425"/>
                </a:lnTo>
                <a:lnTo>
                  <a:pt x="45749" y="58447"/>
                </a:lnTo>
                <a:lnTo>
                  <a:pt x="36421" y="58447"/>
                </a:lnTo>
                <a:lnTo>
                  <a:pt x="35766" y="50805"/>
                </a:lnTo>
                <a:lnTo>
                  <a:pt x="35582" y="50805"/>
                </a:lnTo>
                <a:lnTo>
                  <a:pt x="32752" y="55193"/>
                </a:lnTo>
                <a:lnTo>
                  <a:pt x="27590" y="59334"/>
                </a:lnTo>
                <a:lnTo>
                  <a:pt x="18079" y="59334"/>
                </a:lnTo>
                <a:lnTo>
                  <a:pt x="20909" y="52161"/>
                </a:lnTo>
                <a:lnTo>
                  <a:pt x="29818" y="52161"/>
                </a:lnTo>
                <a:lnTo>
                  <a:pt x="35451" y="45480"/>
                </a:lnTo>
                <a:lnTo>
                  <a:pt x="37862" y="3599"/>
                </a:lnTo>
                <a:lnTo>
                  <a:pt x="39827" y="5423"/>
                </a:lnTo>
                <a:lnTo>
                  <a:pt x="42526" y="7912"/>
                </a:lnTo>
                <a:lnTo>
                  <a:pt x="45225" y="11364"/>
                </a:lnTo>
                <a:lnTo>
                  <a:pt x="45225" y="53023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31" name="object 39"/>
          <xdr:cNvSpPr>
            <a:spLocks/>
          </xdr:cNvSpPr>
        </xdr:nvSpPr>
        <xdr:spPr bwMode="auto">
          <a:xfrm>
            <a:off x="2038350" y="868363"/>
            <a:ext cx="0" cy="85725"/>
          </a:xfrm>
          <a:custGeom>
            <a:avLst/>
            <a:gdLst>
              <a:gd name="T0" fmla="*/ 88489 h 84823"/>
              <a:gd name="T1" fmla="*/ 0 h 84823"/>
              <a:gd name="T2" fmla="*/ 0 60000 65536"/>
              <a:gd name="T3" fmla="*/ 0 60000 65536"/>
            </a:gdLst>
            <a:ahLst/>
            <a:cxnLst>
              <a:cxn ang="T2">
                <a:pos x="0" y="T0"/>
              </a:cxn>
              <a:cxn ang="T3">
                <a:pos x="0" y="T1"/>
              </a:cxn>
            </a:cxnLst>
            <a:rect l="0" t="0" r="r" b="b"/>
            <a:pathLst>
              <a:path h="84823">
                <a:moveTo>
                  <a:pt x="0" y="84823"/>
                </a:moveTo>
                <a:lnTo>
                  <a:pt x="0" y="0"/>
                </a:lnTo>
              </a:path>
            </a:pathLst>
          </a:custGeom>
          <a:noFill/>
          <a:ln w="11619">
            <a:solidFill>
              <a:srgbClr val="FEFFF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32" name="object 40"/>
          <xdr:cNvSpPr>
            <a:spLocks/>
          </xdr:cNvSpPr>
        </xdr:nvSpPr>
        <xdr:spPr bwMode="auto">
          <a:xfrm>
            <a:off x="1524000" y="141288"/>
            <a:ext cx="200025" cy="234950"/>
          </a:xfrm>
          <a:custGeom>
            <a:avLst/>
            <a:gdLst>
              <a:gd name="T0" fmla="*/ 65981 w 199242"/>
              <a:gd name="T1" fmla="*/ 92303 h 234503"/>
              <a:gd name="T2" fmla="*/ 0 w 199242"/>
              <a:gd name="T3" fmla="*/ 81099 h 234503"/>
              <a:gd name="T4" fmla="*/ 3838 w 199242"/>
              <a:gd name="T5" fmla="*/ 66323 h 234503"/>
              <a:gd name="T6" fmla="*/ 9121 w 199242"/>
              <a:gd name="T7" fmla="*/ 52981 h 234503"/>
              <a:gd name="T8" fmla="*/ 15819 w 199242"/>
              <a:gd name="T9" fmla="*/ 41089 h 234503"/>
              <a:gd name="T10" fmla="*/ 23902 w 199242"/>
              <a:gd name="T11" fmla="*/ 30668 h 234503"/>
              <a:gd name="T12" fmla="*/ 33340 w 199242"/>
              <a:gd name="T13" fmla="*/ 21735 h 234503"/>
              <a:gd name="T14" fmla="*/ 44103 w 199242"/>
              <a:gd name="T15" fmla="*/ 14310 h 234503"/>
              <a:gd name="T16" fmla="*/ 56160 w 199242"/>
              <a:gd name="T17" fmla="*/ 8412 h 234503"/>
              <a:gd name="T18" fmla="*/ 69483 w 199242"/>
              <a:gd name="T19" fmla="*/ 4058 h 234503"/>
              <a:gd name="T20" fmla="*/ 84040 w 199242"/>
              <a:gd name="T21" fmla="*/ 1263 h 234503"/>
              <a:gd name="T22" fmla="*/ 99802 w 199242"/>
              <a:gd name="T23" fmla="*/ 53 h 234503"/>
              <a:gd name="T24" fmla="*/ 104070 w 199242"/>
              <a:gd name="T25" fmla="*/ 0 h 234503"/>
              <a:gd name="T26" fmla="*/ 121602 w 199242"/>
              <a:gd name="T27" fmla="*/ 989 h 234503"/>
              <a:gd name="T28" fmla="*/ 137807 w 199242"/>
              <a:gd name="T29" fmla="*/ 3875 h 234503"/>
              <a:gd name="T30" fmla="*/ 152526 w 199242"/>
              <a:gd name="T31" fmla="*/ 8544 h 234503"/>
              <a:gd name="T32" fmla="*/ 165595 w 199242"/>
              <a:gd name="T33" fmla="*/ 14874 h 234503"/>
              <a:gd name="T34" fmla="*/ 176853 w 199242"/>
              <a:gd name="T35" fmla="*/ 22748 h 234503"/>
              <a:gd name="T36" fmla="*/ 186140 w 199242"/>
              <a:gd name="T37" fmla="*/ 32049 h 234503"/>
              <a:gd name="T38" fmla="*/ 193294 w 199242"/>
              <a:gd name="T39" fmla="*/ 42654 h 234503"/>
              <a:gd name="T40" fmla="*/ 198154 w 199242"/>
              <a:gd name="T41" fmla="*/ 54448 h 234503"/>
              <a:gd name="T42" fmla="*/ 200557 w 199242"/>
              <a:gd name="T43" fmla="*/ 67312 h 234503"/>
              <a:gd name="T44" fmla="*/ 200795 w 199242"/>
              <a:gd name="T45" fmla="*/ 73052 h 234503"/>
              <a:gd name="T46" fmla="*/ 199970 w 199242"/>
              <a:gd name="T47" fmla="*/ 85244 h 234503"/>
              <a:gd name="T48" fmla="*/ 197357 w 199242"/>
              <a:gd name="T49" fmla="*/ 96452 h 234503"/>
              <a:gd name="T50" fmla="*/ 192754 w 199242"/>
              <a:gd name="T51" fmla="*/ 106969 h 234503"/>
              <a:gd name="T52" fmla="*/ 185956 w 199242"/>
              <a:gd name="T53" fmla="*/ 117088 h 234503"/>
              <a:gd name="T54" fmla="*/ 176767 w 199242"/>
              <a:gd name="T55" fmla="*/ 127106 h 234503"/>
              <a:gd name="T56" fmla="*/ 164978 w 199242"/>
              <a:gd name="T57" fmla="*/ 137316 h 234503"/>
              <a:gd name="T58" fmla="*/ 152033 w 199242"/>
              <a:gd name="T59" fmla="*/ 146874 h 234503"/>
              <a:gd name="T60" fmla="*/ 140967 w 199242"/>
              <a:gd name="T61" fmla="*/ 154343 h 234503"/>
              <a:gd name="T62" fmla="*/ 131575 w 199242"/>
              <a:gd name="T63" fmla="*/ 160234 h 234503"/>
              <a:gd name="T64" fmla="*/ 116523 w 199242"/>
              <a:gd name="T65" fmla="*/ 169539 h 234503"/>
              <a:gd name="T66" fmla="*/ 100503 w 199242"/>
              <a:gd name="T67" fmla="*/ 179413 h 234503"/>
              <a:gd name="T68" fmla="*/ 202392 w 199242"/>
              <a:gd name="T69" fmla="*/ 179413 h 234503"/>
              <a:gd name="T70" fmla="*/ 199623 w 199242"/>
              <a:gd name="T71" fmla="*/ 236297 h 234503"/>
              <a:gd name="T72" fmla="*/ 26 w 199242"/>
              <a:gd name="T73" fmla="*/ 236297 h 234503"/>
              <a:gd name="T74" fmla="*/ 26 w 199242"/>
              <a:gd name="T75" fmla="*/ 182916 h 234503"/>
              <a:gd name="T76" fmla="*/ 44769 w 199242"/>
              <a:gd name="T77" fmla="*/ 155294 h 234503"/>
              <a:gd name="T78" fmla="*/ 53492 w 199242"/>
              <a:gd name="T79" fmla="*/ 149505 h 234503"/>
              <a:gd name="T80" fmla="*/ 64208 w 199242"/>
              <a:gd name="T81" fmla="*/ 141915 h 234503"/>
              <a:gd name="T82" fmla="*/ 75886 w 199242"/>
              <a:gd name="T83" fmla="*/ 133311 h 234503"/>
              <a:gd name="T84" fmla="*/ 87481 w 199242"/>
              <a:gd name="T85" fmla="*/ 124471 h 234503"/>
              <a:gd name="T86" fmla="*/ 97961 w 199242"/>
              <a:gd name="T87" fmla="*/ 116183 h 234503"/>
              <a:gd name="T88" fmla="*/ 105641 w 199242"/>
              <a:gd name="T89" fmla="*/ 109789 h 234503"/>
              <a:gd name="T90" fmla="*/ 115910 w 199242"/>
              <a:gd name="T91" fmla="*/ 98947 h 234503"/>
              <a:gd name="T92" fmla="*/ 122081 w 199242"/>
              <a:gd name="T93" fmla="*/ 87699 h 234503"/>
              <a:gd name="T94" fmla="*/ 124060 w 199242"/>
              <a:gd name="T95" fmla="*/ 76554 h 234503"/>
              <a:gd name="T96" fmla="*/ 120257 w 199242"/>
              <a:gd name="T97" fmla="*/ 62714 h 234503"/>
              <a:gd name="T98" fmla="*/ 109840 w 199242"/>
              <a:gd name="T99" fmla="*/ 54157 h 234503"/>
              <a:gd name="T100" fmla="*/ 98561 w 199242"/>
              <a:gd name="T101" fmla="*/ 52063 h 234503"/>
              <a:gd name="T102" fmla="*/ 85657 w 199242"/>
              <a:gd name="T103" fmla="*/ 54471 h 234503"/>
              <a:gd name="T104" fmla="*/ 76055 w 199242"/>
              <a:gd name="T105" fmla="*/ 61784 h 234503"/>
              <a:gd name="T106" fmla="*/ 69576 w 199242"/>
              <a:gd name="T107" fmla="*/ 74128 h 234503"/>
              <a:gd name="T108" fmla="*/ 66052 w 199242"/>
              <a:gd name="T109" fmla="*/ 91636 h 234503"/>
              <a:gd name="T110" fmla="*/ 65981 w 199242"/>
              <a:gd name="T111" fmla="*/ 92303 h 234503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199242" h="234503">
                <a:moveTo>
                  <a:pt x="64955" y="91602"/>
                </a:moveTo>
                <a:lnTo>
                  <a:pt x="0" y="80484"/>
                </a:lnTo>
                <a:lnTo>
                  <a:pt x="3778" y="65820"/>
                </a:lnTo>
                <a:lnTo>
                  <a:pt x="8979" y="52579"/>
                </a:lnTo>
                <a:lnTo>
                  <a:pt x="15573" y="40777"/>
                </a:lnTo>
                <a:lnTo>
                  <a:pt x="23530" y="30436"/>
                </a:lnTo>
                <a:lnTo>
                  <a:pt x="32821" y="21571"/>
                </a:lnTo>
                <a:lnTo>
                  <a:pt x="43416" y="14202"/>
                </a:lnTo>
                <a:lnTo>
                  <a:pt x="55286" y="8348"/>
                </a:lnTo>
                <a:lnTo>
                  <a:pt x="68401" y="4026"/>
                </a:lnTo>
                <a:lnTo>
                  <a:pt x="82732" y="1255"/>
                </a:lnTo>
                <a:lnTo>
                  <a:pt x="98248" y="53"/>
                </a:lnTo>
                <a:lnTo>
                  <a:pt x="102450" y="0"/>
                </a:lnTo>
                <a:lnTo>
                  <a:pt x="119710" y="981"/>
                </a:lnTo>
                <a:lnTo>
                  <a:pt x="135663" y="3847"/>
                </a:lnTo>
                <a:lnTo>
                  <a:pt x="150152" y="8480"/>
                </a:lnTo>
                <a:lnTo>
                  <a:pt x="163017" y="14762"/>
                </a:lnTo>
                <a:lnTo>
                  <a:pt x="174100" y="22576"/>
                </a:lnTo>
                <a:lnTo>
                  <a:pt x="183242" y="31805"/>
                </a:lnTo>
                <a:lnTo>
                  <a:pt x="190284" y="42330"/>
                </a:lnTo>
                <a:lnTo>
                  <a:pt x="195068" y="54035"/>
                </a:lnTo>
                <a:lnTo>
                  <a:pt x="197435" y="66801"/>
                </a:lnTo>
                <a:lnTo>
                  <a:pt x="197669" y="72498"/>
                </a:lnTo>
                <a:lnTo>
                  <a:pt x="196856" y="84597"/>
                </a:lnTo>
                <a:lnTo>
                  <a:pt x="194283" y="95720"/>
                </a:lnTo>
                <a:lnTo>
                  <a:pt x="189752" y="106157"/>
                </a:lnTo>
                <a:lnTo>
                  <a:pt x="183062" y="116200"/>
                </a:lnTo>
                <a:lnTo>
                  <a:pt x="174015" y="126142"/>
                </a:lnTo>
                <a:lnTo>
                  <a:pt x="162410" y="136274"/>
                </a:lnTo>
                <a:lnTo>
                  <a:pt x="149667" y="145760"/>
                </a:lnTo>
                <a:lnTo>
                  <a:pt x="138772" y="153171"/>
                </a:lnTo>
                <a:lnTo>
                  <a:pt x="129527" y="159018"/>
                </a:lnTo>
                <a:lnTo>
                  <a:pt x="114709" y="168252"/>
                </a:lnTo>
                <a:lnTo>
                  <a:pt x="98939" y="178052"/>
                </a:lnTo>
                <a:lnTo>
                  <a:pt x="199242" y="178052"/>
                </a:lnTo>
                <a:lnTo>
                  <a:pt x="196517" y="234503"/>
                </a:lnTo>
                <a:lnTo>
                  <a:pt x="26" y="234503"/>
                </a:lnTo>
                <a:lnTo>
                  <a:pt x="26" y="181528"/>
                </a:lnTo>
                <a:lnTo>
                  <a:pt x="44072" y="154116"/>
                </a:lnTo>
                <a:lnTo>
                  <a:pt x="52659" y="148371"/>
                </a:lnTo>
                <a:lnTo>
                  <a:pt x="63210" y="140839"/>
                </a:lnTo>
                <a:lnTo>
                  <a:pt x="74704" y="132299"/>
                </a:lnTo>
                <a:lnTo>
                  <a:pt x="86120" y="123527"/>
                </a:lnTo>
                <a:lnTo>
                  <a:pt x="96437" y="115301"/>
                </a:lnTo>
                <a:lnTo>
                  <a:pt x="103996" y="108956"/>
                </a:lnTo>
                <a:lnTo>
                  <a:pt x="114106" y="98196"/>
                </a:lnTo>
                <a:lnTo>
                  <a:pt x="120181" y="87033"/>
                </a:lnTo>
                <a:lnTo>
                  <a:pt x="122128" y="75973"/>
                </a:lnTo>
                <a:lnTo>
                  <a:pt x="118385" y="62238"/>
                </a:lnTo>
                <a:lnTo>
                  <a:pt x="108130" y="53746"/>
                </a:lnTo>
                <a:lnTo>
                  <a:pt x="97027" y="51668"/>
                </a:lnTo>
                <a:lnTo>
                  <a:pt x="84324" y="54058"/>
                </a:lnTo>
                <a:lnTo>
                  <a:pt x="74871" y="61315"/>
                </a:lnTo>
                <a:lnTo>
                  <a:pt x="68494" y="73566"/>
                </a:lnTo>
                <a:lnTo>
                  <a:pt x="65022" y="90941"/>
                </a:lnTo>
                <a:lnTo>
                  <a:pt x="64955" y="91602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</xdr:grpSp>
    <xdr:clientData/>
  </xdr:twoCellAnchor>
  <xdr:twoCellAnchor>
    <xdr:from>
      <xdr:col>3</xdr:col>
      <xdr:colOff>190499</xdr:colOff>
      <xdr:row>0</xdr:row>
      <xdr:rowOff>0</xdr:rowOff>
    </xdr:from>
    <xdr:to>
      <xdr:col>27</xdr:col>
      <xdr:colOff>228600</xdr:colOff>
      <xdr:row>5</xdr:row>
      <xdr:rowOff>0</xdr:rowOff>
    </xdr:to>
    <xdr:sp macro="" textlink="">
      <xdr:nvSpPr>
        <xdr:cNvPr id="33" name="Textfeld 32"/>
        <xdr:cNvSpPr txBox="1"/>
      </xdr:nvSpPr>
      <xdr:spPr>
        <a:xfrm>
          <a:off x="2181224" y="0"/>
          <a:ext cx="6686551" cy="14859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000"/>
            <a:t>Übereinstimmung </a:t>
          </a:r>
          <a:r>
            <a:rPr lang="de-DE" sz="2000" baseline="0"/>
            <a:t>mit den hinterlegten Tätigkeitsbereichen</a:t>
          </a:r>
          <a:endParaRPr lang="de-DE" sz="2000"/>
        </a:p>
        <a:p>
          <a:endParaRPr lang="de-DE" sz="800"/>
        </a:p>
        <a:p>
          <a:r>
            <a:rPr lang="de-DE" sz="1200"/>
            <a:t>Nachfolgend</a:t>
          </a:r>
          <a:r>
            <a:rPr lang="de-DE" sz="1200" baseline="0"/>
            <a:t> sind die jeweils fünf Berufsbereiche mit der größten und der geringsten Übereinstimmung zu deinen Antworten aufgelistet.  Zusätzlich kannst du deine Einzelantworten mit den hinterlegten Angaben für jeden Berufszweig vergleichen. </a:t>
          </a:r>
        </a:p>
        <a:p>
          <a:endParaRPr lang="de-DE" sz="1200" baseline="0"/>
        </a:p>
        <a:p>
          <a:r>
            <a:rPr lang="de-DE" sz="1200" baseline="0"/>
            <a:t>Im Blatt "Gesamtauswertung" kannst du dir das Ergebnis aller Berufsbilder im Überblick ansehen.</a:t>
          </a:r>
          <a:endParaRPr lang="de-DE" sz="1200"/>
        </a:p>
      </xdr:txBody>
    </xdr:sp>
    <xdr:clientData/>
  </xdr:twoCellAnchor>
  <xdr:twoCellAnchor>
    <xdr:from>
      <xdr:col>6</xdr:col>
      <xdr:colOff>365521</xdr:colOff>
      <xdr:row>33</xdr:row>
      <xdr:rowOff>169069</xdr:rowOff>
    </xdr:from>
    <xdr:to>
      <xdr:col>26</xdr:col>
      <xdr:colOff>184545</xdr:colOff>
      <xdr:row>52</xdr:row>
      <xdr:rowOff>169068</xdr:rowOff>
    </xdr:to>
    <xdr:graphicFrame macro="">
      <xdr:nvGraphicFramePr>
        <xdr:cNvPr id="35" name="Diagramm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154781</xdr:colOff>
      <xdr:row>43</xdr:row>
      <xdr:rowOff>130968</xdr:rowOff>
    </xdr:from>
    <xdr:to>
      <xdr:col>18</xdr:col>
      <xdr:colOff>15281</xdr:colOff>
      <xdr:row>45</xdr:row>
      <xdr:rowOff>158156</xdr:rowOff>
    </xdr:to>
    <xdr:sp macro="" textlink="">
      <xdr:nvSpPr>
        <xdr:cNvPr id="36" name="Ellipse 35"/>
        <xdr:cNvSpPr/>
      </xdr:nvSpPr>
      <xdr:spPr>
        <a:xfrm>
          <a:off x="6554390" y="10060781"/>
          <a:ext cx="432000" cy="432000"/>
        </a:xfrm>
        <a:prstGeom prst="ellipse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</xdr:row>
          <xdr:rowOff>38100</xdr:rowOff>
        </xdr:from>
        <xdr:to>
          <xdr:col>3</xdr:col>
          <xdr:colOff>142875</xdr:colOff>
          <xdr:row>5</xdr:row>
          <xdr:rowOff>295275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200" b="0" i="0" u="none" strike="noStrike" baseline="0">
                  <a:solidFill>
                    <a:srgbClr val="000000"/>
                  </a:solidFill>
                  <a:latin typeface="Calibri"/>
                </a:rPr>
                <a:t>Ergebnis drucken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228600</xdr:colOff>
      <xdr:row>6</xdr:row>
      <xdr:rowOff>47625</xdr:rowOff>
    </xdr:from>
    <xdr:to>
      <xdr:col>27</xdr:col>
      <xdr:colOff>219075</xdr:colOff>
      <xdr:row>53</xdr:row>
      <xdr:rowOff>190500</xdr:rowOff>
    </xdr:to>
    <xdr:sp macro="" textlink="">
      <xdr:nvSpPr>
        <xdr:cNvPr id="37" name="Rechteck 50"/>
        <xdr:cNvSpPr/>
      </xdr:nvSpPr>
      <xdr:spPr>
        <a:xfrm>
          <a:off x="228600" y="1866900"/>
          <a:ext cx="8667750" cy="10344150"/>
        </a:xfrm>
        <a:prstGeom prst="rect">
          <a:avLst/>
        </a:prstGeom>
        <a:solidFill>
          <a:schemeClr val="bg1">
            <a:lumMod val="100000"/>
          </a:schemeClr>
        </a:solidFill>
        <a:ln w="9525" cap="flat" cmpd="sng" algn="ctr">
          <a:solidFill>
            <a:schemeClr val="bg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152399</xdr:colOff>
      <xdr:row>4</xdr:row>
      <xdr:rowOff>66675</xdr:rowOff>
    </xdr:to>
    <xdr:sp macro="" textlink="">
      <xdr:nvSpPr>
        <xdr:cNvPr id="3" name="object 11"/>
        <xdr:cNvSpPr>
          <a:spLocks noChangeArrowheads="1"/>
        </xdr:cNvSpPr>
      </xdr:nvSpPr>
      <xdr:spPr bwMode="auto">
        <a:xfrm>
          <a:off x="352425" y="0"/>
          <a:ext cx="1409699" cy="866775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de-DE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1pPr>
          <a:lvl2pPr marL="4572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2pPr>
          <a:lvl3pPr marL="9144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3pPr>
          <a:lvl4pPr marL="13716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4pPr>
          <a:lvl5pPr marL="18288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9pPr>
        </a:lstStyle>
        <a:p>
          <a:pPr eaLnBrk="1" hangingPunct="1"/>
          <a:endParaRPr lang="de-DE" altLang="de-DE"/>
        </a:p>
      </xdr:txBody>
    </xdr:sp>
    <xdr:clientData/>
  </xdr:twoCellAnchor>
  <xdr:twoCellAnchor>
    <xdr:from>
      <xdr:col>2</xdr:col>
      <xdr:colOff>114300</xdr:colOff>
      <xdr:row>0</xdr:row>
      <xdr:rowOff>104775</xdr:rowOff>
    </xdr:from>
    <xdr:to>
      <xdr:col>3</xdr:col>
      <xdr:colOff>76200</xdr:colOff>
      <xdr:row>4</xdr:row>
      <xdr:rowOff>9525</xdr:rowOff>
    </xdr:to>
    <xdr:grpSp>
      <xdr:nvGrpSpPr>
        <xdr:cNvPr id="4" name="Gruppieren 3"/>
        <xdr:cNvGrpSpPr/>
      </xdr:nvGrpSpPr>
      <xdr:grpSpPr>
        <a:xfrm>
          <a:off x="885825" y="104775"/>
          <a:ext cx="800100" cy="704850"/>
          <a:chOff x="1046163" y="141288"/>
          <a:chExt cx="1000125" cy="836612"/>
        </a:xfrm>
      </xdr:grpSpPr>
      <xdr:sp macro="" textlink="">
        <xdr:nvSpPr>
          <xdr:cNvPr id="5" name="object 12"/>
          <xdr:cNvSpPr>
            <a:spLocks/>
          </xdr:cNvSpPr>
        </xdr:nvSpPr>
        <xdr:spPr bwMode="auto">
          <a:xfrm>
            <a:off x="1049338" y="268288"/>
            <a:ext cx="512762" cy="576262"/>
          </a:xfrm>
          <a:custGeom>
            <a:avLst/>
            <a:gdLst>
              <a:gd name="T0" fmla="*/ 326424 w 513223"/>
              <a:gd name="T1" fmla="*/ 151461 h 576656"/>
              <a:gd name="T2" fmla="*/ 339501 w 513223"/>
              <a:gd name="T3" fmla="*/ 149777 h 576656"/>
              <a:gd name="T4" fmla="*/ 352336 w 513223"/>
              <a:gd name="T5" fmla="*/ 148738 h 576656"/>
              <a:gd name="T6" fmla="*/ 364836 w 513223"/>
              <a:gd name="T7" fmla="*/ 148385 h 576656"/>
              <a:gd name="T8" fmla="*/ 378373 w 513223"/>
              <a:gd name="T9" fmla="*/ 148675 h 576656"/>
              <a:gd name="T10" fmla="*/ 395056 w 513223"/>
              <a:gd name="T11" fmla="*/ 149944 h 576656"/>
              <a:gd name="T12" fmla="*/ 410551 w 513223"/>
              <a:gd name="T13" fmla="*/ 152240 h 576656"/>
              <a:gd name="T14" fmla="*/ 424873 w 513223"/>
              <a:gd name="T15" fmla="*/ 155575 h 576656"/>
              <a:gd name="T16" fmla="*/ 438039 w 513223"/>
              <a:gd name="T17" fmla="*/ 159971 h 576656"/>
              <a:gd name="T18" fmla="*/ 450063 w 513223"/>
              <a:gd name="T19" fmla="*/ 165446 h 576656"/>
              <a:gd name="T20" fmla="*/ 460962 w 513223"/>
              <a:gd name="T21" fmla="*/ 172014 h 576656"/>
              <a:gd name="T22" fmla="*/ 470749 w 513223"/>
              <a:gd name="T23" fmla="*/ 179698 h 576656"/>
              <a:gd name="T24" fmla="*/ 479441 w 513223"/>
              <a:gd name="T25" fmla="*/ 188512 h 576656"/>
              <a:gd name="T26" fmla="*/ 487052 w 513223"/>
              <a:gd name="T27" fmla="*/ 198475 h 576656"/>
              <a:gd name="T28" fmla="*/ 493599 w 513223"/>
              <a:gd name="T29" fmla="*/ 209605 h 576656"/>
              <a:gd name="T30" fmla="*/ 499096 w 513223"/>
              <a:gd name="T31" fmla="*/ 221920 h 576656"/>
              <a:gd name="T32" fmla="*/ 503560 w 513223"/>
              <a:gd name="T33" fmla="*/ 235438 h 576656"/>
              <a:gd name="T34" fmla="*/ 507005 w 513223"/>
              <a:gd name="T35" fmla="*/ 250175 h 576656"/>
              <a:gd name="T36" fmla="*/ 509448 w 513223"/>
              <a:gd name="T37" fmla="*/ 266150 h 576656"/>
              <a:gd name="T38" fmla="*/ 510901 w 513223"/>
              <a:gd name="T39" fmla="*/ 283380 h 576656"/>
              <a:gd name="T40" fmla="*/ 511381 w 513223"/>
              <a:gd name="T41" fmla="*/ 301885 h 576656"/>
              <a:gd name="T42" fmla="*/ 511381 w 513223"/>
              <a:gd name="T43" fmla="*/ 385174 h 576656"/>
              <a:gd name="T44" fmla="*/ 329721 w 513223"/>
              <a:gd name="T45" fmla="*/ 452631 h 576656"/>
              <a:gd name="T46" fmla="*/ 329721 w 513223"/>
              <a:gd name="T47" fmla="*/ 311523 h 576656"/>
              <a:gd name="T48" fmla="*/ 328989 w 513223"/>
              <a:gd name="T49" fmla="*/ 300166 h 576656"/>
              <a:gd name="T50" fmla="*/ 325508 w 513223"/>
              <a:gd name="T51" fmla="*/ 286420 h 576656"/>
              <a:gd name="T52" fmla="*/ 319183 w 513223"/>
              <a:gd name="T53" fmla="*/ 275209 h 576656"/>
              <a:gd name="T54" fmla="*/ 310037 w 513223"/>
              <a:gd name="T55" fmla="*/ 266518 h 576656"/>
              <a:gd name="T56" fmla="*/ 298094 w 513223"/>
              <a:gd name="T57" fmla="*/ 260330 h 576656"/>
              <a:gd name="T58" fmla="*/ 283378 w 513223"/>
              <a:gd name="T59" fmla="*/ 256627 h 576656"/>
              <a:gd name="T60" fmla="*/ 265913 w 513223"/>
              <a:gd name="T61" fmla="*/ 255397 h 576656"/>
              <a:gd name="T62" fmla="*/ 264456 w 513223"/>
              <a:gd name="T63" fmla="*/ 255410 h 576656"/>
              <a:gd name="T64" fmla="*/ 253351 w 513223"/>
              <a:gd name="T65" fmla="*/ 256316 h 576656"/>
              <a:gd name="T66" fmla="*/ 241637 w 513223"/>
              <a:gd name="T67" fmla="*/ 258584 h 576656"/>
              <a:gd name="T68" fmla="*/ 229533 w 513223"/>
              <a:gd name="T69" fmla="*/ 262148 h 576656"/>
              <a:gd name="T70" fmla="*/ 217262 w 513223"/>
              <a:gd name="T71" fmla="*/ 266928 h 576656"/>
              <a:gd name="T72" fmla="*/ 205042 w 513223"/>
              <a:gd name="T73" fmla="*/ 272859 h 576656"/>
              <a:gd name="T74" fmla="*/ 193093 w 513223"/>
              <a:gd name="T75" fmla="*/ 279865 h 576656"/>
              <a:gd name="T76" fmla="*/ 181635 w 513223"/>
              <a:gd name="T77" fmla="*/ 287873 h 576656"/>
              <a:gd name="T78" fmla="*/ 181635 w 513223"/>
              <a:gd name="T79" fmla="*/ 507624 h 576656"/>
              <a:gd name="T80" fmla="*/ 0 w 513223"/>
              <a:gd name="T81" fmla="*/ 575082 h 576656"/>
              <a:gd name="T82" fmla="*/ 0 w 513223"/>
              <a:gd name="T83" fmla="*/ 61459 h 576656"/>
              <a:gd name="T84" fmla="*/ 181635 w 513223"/>
              <a:gd name="T85" fmla="*/ 0 h 576656"/>
              <a:gd name="T86" fmla="*/ 181635 w 513223"/>
              <a:gd name="T87" fmla="*/ 211540 h 576656"/>
              <a:gd name="T88" fmla="*/ 184184 w 513223"/>
              <a:gd name="T89" fmla="*/ 209408 h 576656"/>
              <a:gd name="T90" fmla="*/ 192971 w 513223"/>
              <a:gd name="T91" fmla="*/ 202695 h 576656"/>
              <a:gd name="T92" fmla="*/ 202625 w 513223"/>
              <a:gd name="T93" fmla="*/ 196211 h 576656"/>
              <a:gd name="T94" fmla="*/ 213048 w 513223"/>
              <a:gd name="T95" fmla="*/ 189983 h 576656"/>
              <a:gd name="T96" fmla="*/ 224154 w 513223"/>
              <a:gd name="T97" fmla="*/ 184052 h 576656"/>
              <a:gd name="T98" fmla="*/ 235849 w 513223"/>
              <a:gd name="T99" fmla="*/ 178451 h 576656"/>
              <a:gd name="T100" fmla="*/ 248038 w 513223"/>
              <a:gd name="T101" fmla="*/ 173215 h 576656"/>
              <a:gd name="T102" fmla="*/ 260631 w 513223"/>
              <a:gd name="T103" fmla="*/ 168382 h 576656"/>
              <a:gd name="T104" fmla="*/ 273537 w 513223"/>
              <a:gd name="T105" fmla="*/ 163984 h 576656"/>
              <a:gd name="T106" fmla="*/ 286661 w 513223"/>
              <a:gd name="T107" fmla="*/ 160056 h 576656"/>
              <a:gd name="T108" fmla="*/ 299911 w 513223"/>
              <a:gd name="T109" fmla="*/ 156639 h 576656"/>
              <a:gd name="T110" fmla="*/ 313196 w 513223"/>
              <a:gd name="T111" fmla="*/ 153762 h 576656"/>
              <a:gd name="T112" fmla="*/ 326424 w 513223"/>
              <a:gd name="T113" fmla="*/ 151461 h 57665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513223" h="576656">
                <a:moveTo>
                  <a:pt x="327599" y="151877"/>
                </a:moveTo>
                <a:lnTo>
                  <a:pt x="340724" y="150187"/>
                </a:lnTo>
                <a:lnTo>
                  <a:pt x="353605" y="149146"/>
                </a:lnTo>
                <a:lnTo>
                  <a:pt x="366150" y="148792"/>
                </a:lnTo>
                <a:lnTo>
                  <a:pt x="379735" y="149083"/>
                </a:lnTo>
                <a:lnTo>
                  <a:pt x="396478" y="150356"/>
                </a:lnTo>
                <a:lnTo>
                  <a:pt x="412029" y="152656"/>
                </a:lnTo>
                <a:lnTo>
                  <a:pt x="426403" y="156001"/>
                </a:lnTo>
                <a:lnTo>
                  <a:pt x="439617" y="160409"/>
                </a:lnTo>
                <a:lnTo>
                  <a:pt x="451684" y="165898"/>
                </a:lnTo>
                <a:lnTo>
                  <a:pt x="462622" y="172486"/>
                </a:lnTo>
                <a:lnTo>
                  <a:pt x="472444" y="180190"/>
                </a:lnTo>
                <a:lnTo>
                  <a:pt x="481167" y="189028"/>
                </a:lnTo>
                <a:lnTo>
                  <a:pt x="488806" y="199019"/>
                </a:lnTo>
                <a:lnTo>
                  <a:pt x="495377" y="210179"/>
                </a:lnTo>
                <a:lnTo>
                  <a:pt x="500894" y="222528"/>
                </a:lnTo>
                <a:lnTo>
                  <a:pt x="505374" y="236082"/>
                </a:lnTo>
                <a:lnTo>
                  <a:pt x="508831" y="250859"/>
                </a:lnTo>
                <a:lnTo>
                  <a:pt x="511282" y="266878"/>
                </a:lnTo>
                <a:lnTo>
                  <a:pt x="512741" y="284156"/>
                </a:lnTo>
                <a:lnTo>
                  <a:pt x="513223" y="302712"/>
                </a:lnTo>
                <a:lnTo>
                  <a:pt x="513223" y="386229"/>
                </a:lnTo>
                <a:lnTo>
                  <a:pt x="330908" y="453870"/>
                </a:lnTo>
                <a:lnTo>
                  <a:pt x="330908" y="312375"/>
                </a:lnTo>
                <a:lnTo>
                  <a:pt x="330174" y="300988"/>
                </a:lnTo>
                <a:lnTo>
                  <a:pt x="326680" y="287204"/>
                </a:lnTo>
                <a:lnTo>
                  <a:pt x="320332" y="275962"/>
                </a:lnTo>
                <a:lnTo>
                  <a:pt x="311153" y="267247"/>
                </a:lnTo>
                <a:lnTo>
                  <a:pt x="299167" y="261042"/>
                </a:lnTo>
                <a:lnTo>
                  <a:pt x="284398" y="257330"/>
                </a:lnTo>
                <a:lnTo>
                  <a:pt x="266870" y="256097"/>
                </a:lnTo>
                <a:lnTo>
                  <a:pt x="265408" y="256110"/>
                </a:lnTo>
                <a:lnTo>
                  <a:pt x="254263" y="257017"/>
                </a:lnTo>
                <a:lnTo>
                  <a:pt x="242507" y="259292"/>
                </a:lnTo>
                <a:lnTo>
                  <a:pt x="230360" y="262865"/>
                </a:lnTo>
                <a:lnTo>
                  <a:pt x="218045" y="267660"/>
                </a:lnTo>
                <a:lnTo>
                  <a:pt x="205781" y="273607"/>
                </a:lnTo>
                <a:lnTo>
                  <a:pt x="193789" y="280631"/>
                </a:lnTo>
                <a:lnTo>
                  <a:pt x="182289" y="288661"/>
                </a:lnTo>
                <a:lnTo>
                  <a:pt x="182289" y="509014"/>
                </a:lnTo>
                <a:lnTo>
                  <a:pt x="0" y="576656"/>
                </a:lnTo>
                <a:lnTo>
                  <a:pt x="0" y="61627"/>
                </a:lnTo>
                <a:lnTo>
                  <a:pt x="182289" y="0"/>
                </a:lnTo>
                <a:lnTo>
                  <a:pt x="182289" y="212120"/>
                </a:lnTo>
                <a:lnTo>
                  <a:pt x="184848" y="209980"/>
                </a:lnTo>
                <a:lnTo>
                  <a:pt x="193666" y="203251"/>
                </a:lnTo>
                <a:lnTo>
                  <a:pt x="203354" y="196747"/>
                </a:lnTo>
                <a:lnTo>
                  <a:pt x="213816" y="190503"/>
                </a:lnTo>
                <a:lnTo>
                  <a:pt x="224962" y="184556"/>
                </a:lnTo>
                <a:lnTo>
                  <a:pt x="236698" y="178939"/>
                </a:lnTo>
                <a:lnTo>
                  <a:pt x="248931" y="173690"/>
                </a:lnTo>
                <a:lnTo>
                  <a:pt x="261570" y="168842"/>
                </a:lnTo>
                <a:lnTo>
                  <a:pt x="274522" y="164432"/>
                </a:lnTo>
                <a:lnTo>
                  <a:pt x="287693" y="160495"/>
                </a:lnTo>
                <a:lnTo>
                  <a:pt x="300991" y="157067"/>
                </a:lnTo>
                <a:lnTo>
                  <a:pt x="314324" y="154182"/>
                </a:lnTo>
                <a:lnTo>
                  <a:pt x="327599" y="151877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6" name="object 13"/>
          <xdr:cNvSpPr>
            <a:spLocks/>
          </xdr:cNvSpPr>
        </xdr:nvSpPr>
        <xdr:spPr bwMode="auto">
          <a:xfrm>
            <a:off x="1274763" y="747713"/>
            <a:ext cx="79375" cy="100012"/>
          </a:xfrm>
          <a:custGeom>
            <a:avLst/>
            <a:gdLst>
              <a:gd name="T0" fmla="*/ 82137 w 78475"/>
              <a:gd name="T1" fmla="*/ 95923 h 101413"/>
              <a:gd name="T2" fmla="*/ 55150 w 78475"/>
              <a:gd name="T3" fmla="*/ 95923 h 101413"/>
              <a:gd name="T4" fmla="*/ 55150 w 78475"/>
              <a:gd name="T5" fmla="*/ 56145 h 101413"/>
              <a:gd name="T6" fmla="*/ 27013 w 78475"/>
              <a:gd name="T7" fmla="*/ 56145 h 101413"/>
              <a:gd name="T8" fmla="*/ 27013 w 78475"/>
              <a:gd name="T9" fmla="*/ 95923 h 101413"/>
              <a:gd name="T10" fmla="*/ 0 w 78475"/>
              <a:gd name="T11" fmla="*/ 95923 h 101413"/>
              <a:gd name="T12" fmla="*/ 0 w 78475"/>
              <a:gd name="T13" fmla="*/ 0 h 101413"/>
              <a:gd name="T14" fmla="*/ 27013 w 78475"/>
              <a:gd name="T15" fmla="*/ 0 h 101413"/>
              <a:gd name="T16" fmla="*/ 27013 w 78475"/>
              <a:gd name="T17" fmla="*/ 38262 h 101413"/>
              <a:gd name="T18" fmla="*/ 55150 w 78475"/>
              <a:gd name="T19" fmla="*/ 38262 h 101413"/>
              <a:gd name="T20" fmla="*/ 55150 w 78475"/>
              <a:gd name="T21" fmla="*/ 0 h 101413"/>
              <a:gd name="T22" fmla="*/ 82137 w 78475"/>
              <a:gd name="T23" fmla="*/ 0 h 101413"/>
              <a:gd name="T24" fmla="*/ 82137 w 78475"/>
              <a:gd name="T25" fmla="*/ 95923 h 10141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78475" h="101413">
                <a:moveTo>
                  <a:pt x="78475" y="101413"/>
                </a:moveTo>
                <a:lnTo>
                  <a:pt x="52692" y="101413"/>
                </a:lnTo>
                <a:lnTo>
                  <a:pt x="52692" y="59359"/>
                </a:lnTo>
                <a:lnTo>
                  <a:pt x="25809" y="59359"/>
                </a:lnTo>
                <a:lnTo>
                  <a:pt x="25809" y="101413"/>
                </a:lnTo>
                <a:lnTo>
                  <a:pt x="0" y="101413"/>
                </a:lnTo>
                <a:lnTo>
                  <a:pt x="0" y="0"/>
                </a:lnTo>
                <a:lnTo>
                  <a:pt x="25809" y="0"/>
                </a:lnTo>
                <a:lnTo>
                  <a:pt x="25809" y="40451"/>
                </a:lnTo>
                <a:lnTo>
                  <a:pt x="52692" y="40451"/>
                </a:lnTo>
                <a:lnTo>
                  <a:pt x="52692" y="0"/>
                </a:lnTo>
                <a:lnTo>
                  <a:pt x="78475" y="0"/>
                </a:lnTo>
                <a:lnTo>
                  <a:pt x="78475" y="101413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7" name="object 14"/>
          <xdr:cNvSpPr>
            <a:spLocks/>
          </xdr:cNvSpPr>
        </xdr:nvSpPr>
        <xdr:spPr bwMode="auto">
          <a:xfrm>
            <a:off x="1370013" y="771525"/>
            <a:ext cx="77787" cy="77788"/>
          </a:xfrm>
          <a:custGeom>
            <a:avLst/>
            <a:gdLst>
              <a:gd name="T0" fmla="*/ 80334 w 76956"/>
              <a:gd name="T1" fmla="*/ 38342 h 78019"/>
              <a:gd name="T2" fmla="*/ 80096 w 76956"/>
              <a:gd name="T3" fmla="*/ 43361 h 78019"/>
              <a:gd name="T4" fmla="*/ 76446 w 76956"/>
              <a:gd name="T5" fmla="*/ 57062 h 78019"/>
              <a:gd name="T6" fmla="*/ 68490 w 76956"/>
              <a:gd name="T7" fmla="*/ 67722 h 78019"/>
              <a:gd name="T8" fmla="*/ 56352 w 76956"/>
              <a:gd name="T9" fmla="*/ 74637 h 78019"/>
              <a:gd name="T10" fmla="*/ 40152 w 76956"/>
              <a:gd name="T11" fmla="*/ 77099 h 78019"/>
              <a:gd name="T12" fmla="*/ 34436 w 76956"/>
              <a:gd name="T13" fmla="*/ 76830 h 78019"/>
              <a:gd name="T14" fmla="*/ 26920 w 76956"/>
              <a:gd name="T15" fmla="*/ 40520 h 78019"/>
              <a:gd name="T16" fmla="*/ 30486 w 76956"/>
              <a:gd name="T17" fmla="*/ 56065 h 78019"/>
              <a:gd name="T18" fmla="*/ 40152 w 76956"/>
              <a:gd name="T19" fmla="*/ 61606 h 78019"/>
              <a:gd name="T20" fmla="*/ 41481 w 76956"/>
              <a:gd name="T21" fmla="*/ 61541 h 78019"/>
              <a:gd name="T22" fmla="*/ 50484 w 76956"/>
              <a:gd name="T23" fmla="*/ 54856 h 78019"/>
              <a:gd name="T24" fmla="*/ 53421 w 76956"/>
              <a:gd name="T25" fmla="*/ 38342 h 78019"/>
              <a:gd name="T26" fmla="*/ 53401 w 76956"/>
              <a:gd name="T27" fmla="*/ 36798 h 78019"/>
              <a:gd name="T28" fmla="*/ 49921 w 76956"/>
              <a:gd name="T29" fmla="*/ 21044 h 78019"/>
              <a:gd name="T30" fmla="*/ 40152 w 76956"/>
              <a:gd name="T31" fmla="*/ 15542 h 78019"/>
              <a:gd name="T32" fmla="*/ 39207 w 76956"/>
              <a:gd name="T33" fmla="*/ 15572 h 78019"/>
              <a:gd name="T34" fmla="*/ 29915 w 76956"/>
              <a:gd name="T35" fmla="*/ 21874 h 78019"/>
              <a:gd name="T36" fmla="*/ 40152 w 76956"/>
              <a:gd name="T37" fmla="*/ 0 h 78019"/>
              <a:gd name="T38" fmla="*/ 45518 w 76956"/>
              <a:gd name="T39" fmla="*/ 233 h 78019"/>
              <a:gd name="T40" fmla="*/ 60561 w 76956"/>
              <a:gd name="T41" fmla="*/ 4127 h 78019"/>
              <a:gd name="T42" fmla="*/ 71461 w 76956"/>
              <a:gd name="T43" fmla="*/ 12253 h 78019"/>
              <a:gd name="T44" fmla="*/ 78095 w 76956"/>
              <a:gd name="T45" fmla="*/ 23898 h 78019"/>
              <a:gd name="T46" fmla="*/ 80334 w 76956"/>
              <a:gd name="T47" fmla="*/ 38342 h 78019"/>
              <a:gd name="T48" fmla="*/ 0 w 76956"/>
              <a:gd name="T49" fmla="*/ 38342 h 78019"/>
              <a:gd name="T50" fmla="*/ 204 w 76956"/>
              <a:gd name="T51" fmla="*/ 33727 h 78019"/>
              <a:gd name="T52" fmla="*/ 3774 w 76956"/>
              <a:gd name="T53" fmla="*/ 20047 h 78019"/>
              <a:gd name="T54" fmla="*/ 11701 w 76956"/>
              <a:gd name="T55" fmla="*/ 9388 h 78019"/>
              <a:gd name="T56" fmla="*/ 23865 w 76956"/>
              <a:gd name="T57" fmla="*/ 2468 h 78019"/>
              <a:gd name="T58" fmla="*/ 40152 w 76956"/>
              <a:gd name="T59" fmla="*/ 0 h 78019"/>
              <a:gd name="T60" fmla="*/ 29915 w 76956"/>
              <a:gd name="T61" fmla="*/ 21874 h 78019"/>
              <a:gd name="T62" fmla="*/ 26886 w 76956"/>
              <a:gd name="T63" fmla="*/ 38342 h 78019"/>
              <a:gd name="T64" fmla="*/ 26920 w 76956"/>
              <a:gd name="T65" fmla="*/ 40520 h 78019"/>
              <a:gd name="T66" fmla="*/ 34436 w 76956"/>
              <a:gd name="T67" fmla="*/ 76830 h 78019"/>
              <a:gd name="T68" fmla="*/ 19541 w 76956"/>
              <a:gd name="T69" fmla="*/ 72838 h 78019"/>
              <a:gd name="T70" fmla="*/ 8762 w 76956"/>
              <a:gd name="T71" fmla="*/ 64621 h 78019"/>
              <a:gd name="T72" fmla="*/ 2209 w 76956"/>
              <a:gd name="T73" fmla="*/ 52886 h 78019"/>
              <a:gd name="T74" fmla="*/ 0 w 76956"/>
              <a:gd name="T75" fmla="*/ 38342 h 78019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0" t="0" r="r" b="b"/>
            <a:pathLst>
              <a:path w="76956" h="78019">
                <a:moveTo>
                  <a:pt x="76956" y="38800"/>
                </a:moveTo>
                <a:lnTo>
                  <a:pt x="76727" y="43879"/>
                </a:lnTo>
                <a:lnTo>
                  <a:pt x="73231" y="57742"/>
                </a:lnTo>
                <a:lnTo>
                  <a:pt x="65610" y="68530"/>
                </a:lnTo>
                <a:lnTo>
                  <a:pt x="53982" y="75528"/>
                </a:lnTo>
                <a:lnTo>
                  <a:pt x="38464" y="78019"/>
                </a:lnTo>
                <a:lnTo>
                  <a:pt x="32988" y="77747"/>
                </a:lnTo>
                <a:lnTo>
                  <a:pt x="25788" y="41003"/>
                </a:lnTo>
                <a:lnTo>
                  <a:pt x="29204" y="56733"/>
                </a:lnTo>
                <a:lnTo>
                  <a:pt x="38464" y="62341"/>
                </a:lnTo>
                <a:lnTo>
                  <a:pt x="39737" y="62275"/>
                </a:lnTo>
                <a:lnTo>
                  <a:pt x="48361" y="55510"/>
                </a:lnTo>
                <a:lnTo>
                  <a:pt x="51173" y="38800"/>
                </a:lnTo>
                <a:lnTo>
                  <a:pt x="51157" y="37237"/>
                </a:lnTo>
                <a:lnTo>
                  <a:pt x="47822" y="21295"/>
                </a:lnTo>
                <a:lnTo>
                  <a:pt x="38464" y="15727"/>
                </a:lnTo>
                <a:lnTo>
                  <a:pt x="37558" y="15758"/>
                </a:lnTo>
                <a:lnTo>
                  <a:pt x="28657" y="22135"/>
                </a:lnTo>
                <a:lnTo>
                  <a:pt x="38464" y="0"/>
                </a:lnTo>
                <a:lnTo>
                  <a:pt x="43604" y="237"/>
                </a:lnTo>
                <a:lnTo>
                  <a:pt x="58015" y="4175"/>
                </a:lnTo>
                <a:lnTo>
                  <a:pt x="68457" y="12399"/>
                </a:lnTo>
                <a:lnTo>
                  <a:pt x="74811" y="24183"/>
                </a:lnTo>
                <a:lnTo>
                  <a:pt x="76956" y="38800"/>
                </a:lnTo>
                <a:close/>
              </a:path>
              <a:path w="76956" h="78019">
                <a:moveTo>
                  <a:pt x="0" y="38800"/>
                </a:moveTo>
                <a:lnTo>
                  <a:pt x="196" y="34129"/>
                </a:lnTo>
                <a:lnTo>
                  <a:pt x="3616" y="20287"/>
                </a:lnTo>
                <a:lnTo>
                  <a:pt x="11209" y="9500"/>
                </a:lnTo>
                <a:lnTo>
                  <a:pt x="22861" y="2496"/>
                </a:lnTo>
                <a:lnTo>
                  <a:pt x="38464" y="0"/>
                </a:lnTo>
                <a:lnTo>
                  <a:pt x="28657" y="22135"/>
                </a:lnTo>
                <a:lnTo>
                  <a:pt x="25756" y="38800"/>
                </a:lnTo>
                <a:lnTo>
                  <a:pt x="25788" y="41003"/>
                </a:lnTo>
                <a:lnTo>
                  <a:pt x="32988" y="77747"/>
                </a:lnTo>
                <a:lnTo>
                  <a:pt x="18719" y="73707"/>
                </a:lnTo>
                <a:lnTo>
                  <a:pt x="8392" y="65392"/>
                </a:lnTo>
                <a:lnTo>
                  <a:pt x="2116" y="53517"/>
                </a:lnTo>
                <a:lnTo>
                  <a:pt x="0" y="38800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8" name="object 15"/>
          <xdr:cNvSpPr>
            <a:spLocks/>
          </xdr:cNvSpPr>
        </xdr:nvSpPr>
        <xdr:spPr bwMode="auto">
          <a:xfrm>
            <a:off x="1458913" y="771525"/>
            <a:ext cx="61912" cy="77788"/>
          </a:xfrm>
          <a:custGeom>
            <a:avLst/>
            <a:gdLst>
              <a:gd name="T0" fmla="*/ 44223 w 61208"/>
              <a:gd name="T1" fmla="*/ 60003 h 77995"/>
              <a:gd name="T2" fmla="*/ 48082 w 61208"/>
              <a:gd name="T3" fmla="*/ 60268 h 77995"/>
              <a:gd name="T4" fmla="*/ 53514 w 61208"/>
              <a:gd name="T5" fmla="*/ 60268 h 77995"/>
              <a:gd name="T6" fmla="*/ 58451 w 61208"/>
              <a:gd name="T7" fmla="*/ 58535 h 77995"/>
              <a:gd name="T8" fmla="*/ 63224 w 61208"/>
              <a:gd name="T9" fmla="*/ 56950 h 77995"/>
              <a:gd name="T10" fmla="*/ 64073 w 61208"/>
              <a:gd name="T11" fmla="*/ 74023 h 77995"/>
              <a:gd name="T12" fmla="*/ 56502 w 61208"/>
              <a:gd name="T13" fmla="*/ 75730 h 77995"/>
              <a:gd name="T14" fmla="*/ 48741 w 61208"/>
              <a:gd name="T15" fmla="*/ 77171 h 77995"/>
              <a:gd name="T16" fmla="*/ 40511 w 61208"/>
              <a:gd name="T17" fmla="*/ 77171 h 77995"/>
              <a:gd name="T18" fmla="*/ 21269 w 61208"/>
              <a:gd name="T19" fmla="*/ 73663 h 77995"/>
              <a:gd name="T20" fmla="*/ 9058 w 61208"/>
              <a:gd name="T21" fmla="*/ 64905 h 77995"/>
              <a:gd name="T22" fmla="*/ 2469 w 61208"/>
              <a:gd name="T23" fmla="*/ 53542 h 77995"/>
              <a:gd name="T24" fmla="*/ 99 w 61208"/>
              <a:gd name="T25" fmla="*/ 42214 h 77995"/>
              <a:gd name="T26" fmla="*/ 0 w 61208"/>
              <a:gd name="T27" fmla="*/ 39414 h 77995"/>
              <a:gd name="T28" fmla="*/ 2232 w 61208"/>
              <a:gd name="T29" fmla="*/ 25110 h 77995"/>
              <a:gd name="T30" fmla="*/ 8799 w 61208"/>
              <a:gd name="T31" fmla="*/ 13423 h 77995"/>
              <a:gd name="T32" fmla="*/ 19504 w 61208"/>
              <a:gd name="T33" fmla="*/ 5017 h 77995"/>
              <a:gd name="T34" fmla="*/ 34151 w 61208"/>
              <a:gd name="T35" fmla="*/ 551 h 77995"/>
              <a:gd name="T36" fmla="*/ 42487 w 61208"/>
              <a:gd name="T37" fmla="*/ 0 h 77995"/>
              <a:gd name="T38" fmla="*/ 51044 w 61208"/>
              <a:gd name="T39" fmla="*/ 0 h 77995"/>
              <a:gd name="T40" fmla="*/ 55680 w 61208"/>
              <a:gd name="T41" fmla="*/ 1878 h 77995"/>
              <a:gd name="T42" fmla="*/ 63224 w 61208"/>
              <a:gd name="T43" fmla="*/ 3608 h 77995"/>
              <a:gd name="T44" fmla="*/ 61932 w 61208"/>
              <a:gd name="T45" fmla="*/ 20707 h 77995"/>
              <a:gd name="T46" fmla="*/ 57134 w 61208"/>
              <a:gd name="T47" fmla="*/ 19146 h 77995"/>
              <a:gd name="T48" fmla="*/ 52197 w 61208"/>
              <a:gd name="T49" fmla="*/ 17585 h 77995"/>
              <a:gd name="T50" fmla="*/ 46766 w 61208"/>
              <a:gd name="T51" fmla="*/ 17585 h 77995"/>
              <a:gd name="T52" fmla="*/ 30514 w 61208"/>
              <a:gd name="T53" fmla="*/ 25527 h 77995"/>
              <a:gd name="T54" fmla="*/ 27028 w 61208"/>
              <a:gd name="T55" fmla="*/ 37640 h 77995"/>
              <a:gd name="T56" fmla="*/ 26990 w 61208"/>
              <a:gd name="T57" fmla="*/ 39414 h 77995"/>
              <a:gd name="T58" fmla="*/ 32336 w 61208"/>
              <a:gd name="T59" fmla="*/ 54415 h 77995"/>
              <a:gd name="T60" fmla="*/ 44223 w 61208"/>
              <a:gd name="T61" fmla="*/ 60003 h 77995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0" t="0" r="r" b="b"/>
            <a:pathLst>
              <a:path w="61208" h="77995">
                <a:moveTo>
                  <a:pt x="42246" y="60645"/>
                </a:moveTo>
                <a:lnTo>
                  <a:pt x="45932" y="60912"/>
                </a:lnTo>
                <a:lnTo>
                  <a:pt x="51120" y="60912"/>
                </a:lnTo>
                <a:lnTo>
                  <a:pt x="55837" y="59161"/>
                </a:lnTo>
                <a:lnTo>
                  <a:pt x="60396" y="57559"/>
                </a:lnTo>
                <a:lnTo>
                  <a:pt x="61208" y="74815"/>
                </a:lnTo>
                <a:lnTo>
                  <a:pt x="53976" y="76540"/>
                </a:lnTo>
                <a:lnTo>
                  <a:pt x="46561" y="77995"/>
                </a:lnTo>
                <a:lnTo>
                  <a:pt x="38700" y="77995"/>
                </a:lnTo>
                <a:lnTo>
                  <a:pt x="20318" y="74451"/>
                </a:lnTo>
                <a:lnTo>
                  <a:pt x="8652" y="65599"/>
                </a:lnTo>
                <a:lnTo>
                  <a:pt x="2359" y="54114"/>
                </a:lnTo>
                <a:lnTo>
                  <a:pt x="95" y="42665"/>
                </a:lnTo>
                <a:lnTo>
                  <a:pt x="0" y="39835"/>
                </a:lnTo>
                <a:lnTo>
                  <a:pt x="2132" y="25378"/>
                </a:lnTo>
                <a:lnTo>
                  <a:pt x="8405" y="13567"/>
                </a:lnTo>
                <a:lnTo>
                  <a:pt x="18632" y="5069"/>
                </a:lnTo>
                <a:lnTo>
                  <a:pt x="32624" y="555"/>
                </a:lnTo>
                <a:lnTo>
                  <a:pt x="40587" y="0"/>
                </a:lnTo>
                <a:lnTo>
                  <a:pt x="48762" y="0"/>
                </a:lnTo>
                <a:lnTo>
                  <a:pt x="53190" y="1898"/>
                </a:lnTo>
                <a:lnTo>
                  <a:pt x="60396" y="3648"/>
                </a:lnTo>
                <a:lnTo>
                  <a:pt x="59164" y="20928"/>
                </a:lnTo>
                <a:lnTo>
                  <a:pt x="54579" y="19350"/>
                </a:lnTo>
                <a:lnTo>
                  <a:pt x="49862" y="17773"/>
                </a:lnTo>
                <a:lnTo>
                  <a:pt x="44674" y="17773"/>
                </a:lnTo>
                <a:lnTo>
                  <a:pt x="29150" y="25799"/>
                </a:lnTo>
                <a:lnTo>
                  <a:pt x="25820" y="38042"/>
                </a:lnTo>
                <a:lnTo>
                  <a:pt x="25783" y="39835"/>
                </a:lnTo>
                <a:lnTo>
                  <a:pt x="30890" y="54997"/>
                </a:lnTo>
                <a:lnTo>
                  <a:pt x="42246" y="60645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9" name="object 16"/>
          <xdr:cNvSpPr>
            <a:spLocks/>
          </xdr:cNvSpPr>
        </xdr:nvSpPr>
        <xdr:spPr bwMode="auto">
          <a:xfrm>
            <a:off x="1531938" y="739775"/>
            <a:ext cx="71437" cy="107950"/>
          </a:xfrm>
          <a:custGeom>
            <a:avLst/>
            <a:gdLst>
              <a:gd name="T0" fmla="*/ 26802 w 70091"/>
              <a:gd name="T1" fmla="*/ 54872 h 108907"/>
              <a:gd name="T2" fmla="*/ 26802 w 70091"/>
              <a:gd name="T3" fmla="*/ 105129 h 108907"/>
              <a:gd name="T4" fmla="*/ 0 w 70091"/>
              <a:gd name="T5" fmla="*/ 105129 h 108907"/>
              <a:gd name="T6" fmla="*/ 0 w 70091"/>
              <a:gd name="T7" fmla="*/ 0 h 108907"/>
              <a:gd name="T8" fmla="*/ 26802 w 70091"/>
              <a:gd name="T9" fmla="*/ 0 h 108907"/>
              <a:gd name="T10" fmla="*/ 26802 w 70091"/>
              <a:gd name="T11" fmla="*/ 42950 h 108907"/>
              <a:gd name="T12" fmla="*/ 27171 w 70091"/>
              <a:gd name="T13" fmla="*/ 42950 h 108907"/>
              <a:gd name="T14" fmla="*/ 30196 w 70091"/>
              <a:gd name="T15" fmla="*/ 34813 h 108907"/>
              <a:gd name="T16" fmla="*/ 40034 w 70091"/>
              <a:gd name="T17" fmla="*/ 31029 h 108907"/>
              <a:gd name="T18" fmla="*/ 49676 w 70091"/>
              <a:gd name="T19" fmla="*/ 31029 h 108907"/>
              <a:gd name="T20" fmla="*/ 65627 w 70091"/>
              <a:gd name="T21" fmla="*/ 34948 h 108907"/>
              <a:gd name="T22" fmla="*/ 73695 w 70091"/>
              <a:gd name="T23" fmla="*/ 45185 h 108907"/>
              <a:gd name="T24" fmla="*/ 75632 w 70091"/>
              <a:gd name="T25" fmla="*/ 57371 h 108907"/>
              <a:gd name="T26" fmla="*/ 75632 w 70091"/>
              <a:gd name="T27" fmla="*/ 105129 h 108907"/>
              <a:gd name="T28" fmla="*/ 48829 w 70091"/>
              <a:gd name="T29" fmla="*/ 105129 h 108907"/>
              <a:gd name="T30" fmla="*/ 48829 w 70091"/>
              <a:gd name="T31" fmla="*/ 51064 h 108907"/>
              <a:gd name="T32" fmla="*/ 43937 w 70091"/>
              <a:gd name="T33" fmla="*/ 48686 h 108907"/>
              <a:gd name="T34" fmla="*/ 29857 w 70091"/>
              <a:gd name="T35" fmla="*/ 48686 h 108907"/>
              <a:gd name="T36" fmla="*/ 26802 w 70091"/>
              <a:gd name="T37" fmla="*/ 54872 h 108907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70091" h="108907">
                <a:moveTo>
                  <a:pt x="24839" y="56844"/>
                </a:moveTo>
                <a:lnTo>
                  <a:pt x="24839" y="108907"/>
                </a:lnTo>
                <a:lnTo>
                  <a:pt x="0" y="108907"/>
                </a:lnTo>
                <a:lnTo>
                  <a:pt x="0" y="0"/>
                </a:lnTo>
                <a:lnTo>
                  <a:pt x="24839" y="0"/>
                </a:lnTo>
                <a:lnTo>
                  <a:pt x="24839" y="44494"/>
                </a:lnTo>
                <a:lnTo>
                  <a:pt x="25180" y="44494"/>
                </a:lnTo>
                <a:lnTo>
                  <a:pt x="27984" y="36064"/>
                </a:lnTo>
                <a:lnTo>
                  <a:pt x="37102" y="32144"/>
                </a:lnTo>
                <a:lnTo>
                  <a:pt x="46037" y="32144"/>
                </a:lnTo>
                <a:lnTo>
                  <a:pt x="60819" y="36204"/>
                </a:lnTo>
                <a:lnTo>
                  <a:pt x="68295" y="46809"/>
                </a:lnTo>
                <a:lnTo>
                  <a:pt x="70091" y="59433"/>
                </a:lnTo>
                <a:lnTo>
                  <a:pt x="70091" y="108907"/>
                </a:lnTo>
                <a:lnTo>
                  <a:pt x="45251" y="108907"/>
                </a:lnTo>
                <a:lnTo>
                  <a:pt x="45251" y="52900"/>
                </a:lnTo>
                <a:lnTo>
                  <a:pt x="40718" y="50435"/>
                </a:lnTo>
                <a:lnTo>
                  <a:pt x="27669" y="50435"/>
                </a:lnTo>
                <a:lnTo>
                  <a:pt x="24839" y="56844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0" name="object 17"/>
          <xdr:cNvSpPr>
            <a:spLocks/>
          </xdr:cNvSpPr>
        </xdr:nvSpPr>
        <xdr:spPr bwMode="auto">
          <a:xfrm>
            <a:off x="1616075" y="771525"/>
            <a:ext cx="58738" cy="77788"/>
          </a:xfrm>
          <a:custGeom>
            <a:avLst/>
            <a:gdLst>
              <a:gd name="T0" fmla="*/ 2684 w 57907"/>
              <a:gd name="T1" fmla="*/ 12970 h 78044"/>
              <a:gd name="T2" fmla="*/ 12575 w 57907"/>
              <a:gd name="T3" fmla="*/ 4011 h 78044"/>
              <a:gd name="T4" fmla="*/ 32482 w 57907"/>
              <a:gd name="T5" fmla="*/ 0 h 78044"/>
              <a:gd name="T6" fmla="*/ 43327 w 57907"/>
              <a:gd name="T7" fmla="*/ 0 h 78044"/>
              <a:gd name="T8" fmla="*/ 52315 w 57907"/>
              <a:gd name="T9" fmla="*/ 1701 h 78044"/>
              <a:gd name="T10" fmla="*/ 56614 w 57907"/>
              <a:gd name="T11" fmla="*/ 3016 h 78044"/>
              <a:gd name="T12" fmla="*/ 55978 w 57907"/>
              <a:gd name="T13" fmla="*/ 19852 h 78044"/>
              <a:gd name="T14" fmla="*/ 48987 w 57907"/>
              <a:gd name="T15" fmla="*/ 17418 h 78044"/>
              <a:gd name="T16" fmla="*/ 42524 w 57907"/>
              <a:gd name="T17" fmla="*/ 15862 h 78044"/>
              <a:gd name="T18" fmla="*/ 27988 w 57907"/>
              <a:gd name="T19" fmla="*/ 15862 h 78044"/>
              <a:gd name="T20" fmla="*/ 24964 w 57907"/>
              <a:gd name="T21" fmla="*/ 18708 h 78044"/>
              <a:gd name="T22" fmla="*/ 24964 w 57907"/>
              <a:gd name="T23" fmla="*/ 25934 h 78044"/>
              <a:gd name="T24" fmla="*/ 28848 w 57907"/>
              <a:gd name="T25" fmla="*/ 27492 h 78044"/>
              <a:gd name="T26" fmla="*/ 43161 w 57907"/>
              <a:gd name="T27" fmla="*/ 32114 h 78044"/>
              <a:gd name="T28" fmla="*/ 54621 w 57907"/>
              <a:gd name="T29" fmla="*/ 37941 h 78044"/>
              <a:gd name="T30" fmla="*/ 61077 w 57907"/>
              <a:gd name="T31" fmla="*/ 50282 h 78044"/>
              <a:gd name="T32" fmla="*/ 61303 w 57907"/>
              <a:gd name="T33" fmla="*/ 53936 h 78044"/>
              <a:gd name="T34" fmla="*/ 56919 w 57907"/>
              <a:gd name="T35" fmla="*/ 67289 h 78044"/>
              <a:gd name="T36" fmla="*/ 45460 w 57907"/>
              <a:gd name="T37" fmla="*/ 74710 h 78044"/>
              <a:gd name="T38" fmla="*/ 29319 w 57907"/>
              <a:gd name="T39" fmla="*/ 77026 h 78044"/>
              <a:gd name="T40" fmla="*/ 16587 w 57907"/>
              <a:gd name="T41" fmla="*/ 76393 h 78044"/>
              <a:gd name="T42" fmla="*/ 2634 w 57907"/>
              <a:gd name="T43" fmla="*/ 73944 h 78044"/>
              <a:gd name="T44" fmla="*/ 860 w 57907"/>
              <a:gd name="T45" fmla="*/ 73425 h 78044"/>
              <a:gd name="T46" fmla="*/ 1497 w 57907"/>
              <a:gd name="T47" fmla="*/ 55981 h 78044"/>
              <a:gd name="T48" fmla="*/ 7823 w 57907"/>
              <a:gd name="T49" fmla="*/ 59290 h 78044"/>
              <a:gd name="T50" fmla="*/ 15811 w 57907"/>
              <a:gd name="T51" fmla="*/ 61163 h 78044"/>
              <a:gd name="T52" fmla="*/ 35535 w 57907"/>
              <a:gd name="T53" fmla="*/ 61163 h 78044"/>
              <a:gd name="T54" fmla="*/ 36338 w 57907"/>
              <a:gd name="T55" fmla="*/ 57392 h 78044"/>
              <a:gd name="T56" fmla="*/ 36338 w 57907"/>
              <a:gd name="T57" fmla="*/ 50798 h 78044"/>
              <a:gd name="T58" fmla="*/ 29458 w 57907"/>
              <a:gd name="T59" fmla="*/ 49363 h 78044"/>
              <a:gd name="T60" fmla="*/ 18141 w 57907"/>
              <a:gd name="T61" fmla="*/ 45299 h 78044"/>
              <a:gd name="T62" fmla="*/ 6929 w 57907"/>
              <a:gd name="T63" fmla="*/ 38870 h 78044"/>
              <a:gd name="T64" fmla="*/ 379 w 57907"/>
              <a:gd name="T65" fmla="*/ 26884 h 78044"/>
              <a:gd name="T66" fmla="*/ 0 w 57907"/>
              <a:gd name="T67" fmla="*/ 22334 h 78044"/>
              <a:gd name="T68" fmla="*/ 2684 w 57907"/>
              <a:gd name="T69" fmla="*/ 12970 h 78044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57907" h="78044">
                <a:moveTo>
                  <a:pt x="2536" y="13142"/>
                </a:moveTo>
                <a:lnTo>
                  <a:pt x="11879" y="4063"/>
                </a:lnTo>
                <a:lnTo>
                  <a:pt x="30682" y="0"/>
                </a:lnTo>
                <a:lnTo>
                  <a:pt x="40927" y="0"/>
                </a:lnTo>
                <a:lnTo>
                  <a:pt x="49417" y="1725"/>
                </a:lnTo>
                <a:lnTo>
                  <a:pt x="53478" y="3056"/>
                </a:lnTo>
                <a:lnTo>
                  <a:pt x="52876" y="20115"/>
                </a:lnTo>
                <a:lnTo>
                  <a:pt x="46273" y="17649"/>
                </a:lnTo>
                <a:lnTo>
                  <a:pt x="40168" y="16072"/>
                </a:lnTo>
                <a:lnTo>
                  <a:pt x="26438" y="16072"/>
                </a:lnTo>
                <a:lnTo>
                  <a:pt x="23582" y="18956"/>
                </a:lnTo>
                <a:lnTo>
                  <a:pt x="23582" y="26277"/>
                </a:lnTo>
                <a:lnTo>
                  <a:pt x="27250" y="27855"/>
                </a:lnTo>
                <a:lnTo>
                  <a:pt x="40770" y="32539"/>
                </a:lnTo>
                <a:lnTo>
                  <a:pt x="51595" y="38443"/>
                </a:lnTo>
                <a:lnTo>
                  <a:pt x="57693" y="50947"/>
                </a:lnTo>
                <a:lnTo>
                  <a:pt x="57907" y="54650"/>
                </a:lnTo>
                <a:lnTo>
                  <a:pt x="53765" y="68179"/>
                </a:lnTo>
                <a:lnTo>
                  <a:pt x="42942" y="75698"/>
                </a:lnTo>
                <a:lnTo>
                  <a:pt x="27695" y="78044"/>
                </a:lnTo>
                <a:lnTo>
                  <a:pt x="15668" y="77403"/>
                </a:lnTo>
                <a:lnTo>
                  <a:pt x="2488" y="74922"/>
                </a:lnTo>
                <a:lnTo>
                  <a:pt x="812" y="74396"/>
                </a:lnTo>
                <a:lnTo>
                  <a:pt x="1414" y="56721"/>
                </a:lnTo>
                <a:lnTo>
                  <a:pt x="7389" y="60074"/>
                </a:lnTo>
                <a:lnTo>
                  <a:pt x="14935" y="61972"/>
                </a:lnTo>
                <a:lnTo>
                  <a:pt x="33565" y="61972"/>
                </a:lnTo>
                <a:lnTo>
                  <a:pt x="34324" y="58151"/>
                </a:lnTo>
                <a:lnTo>
                  <a:pt x="34324" y="51470"/>
                </a:lnTo>
                <a:lnTo>
                  <a:pt x="27826" y="50016"/>
                </a:lnTo>
                <a:lnTo>
                  <a:pt x="17136" y="45899"/>
                </a:lnTo>
                <a:lnTo>
                  <a:pt x="6545" y="39384"/>
                </a:lnTo>
                <a:lnTo>
                  <a:pt x="359" y="27239"/>
                </a:lnTo>
                <a:lnTo>
                  <a:pt x="0" y="22629"/>
                </a:lnTo>
                <a:lnTo>
                  <a:pt x="2536" y="13142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1" name="object 18"/>
          <xdr:cNvSpPr>
            <a:spLocks/>
          </xdr:cNvSpPr>
        </xdr:nvSpPr>
        <xdr:spPr bwMode="auto">
          <a:xfrm>
            <a:off x="1684338" y="771525"/>
            <a:ext cx="60325" cy="77788"/>
          </a:xfrm>
          <a:custGeom>
            <a:avLst/>
            <a:gdLst>
              <a:gd name="T0" fmla="*/ 39904 w 61182"/>
              <a:gd name="T1" fmla="*/ 60003 h 77995"/>
              <a:gd name="T2" fmla="*/ 43388 w 61182"/>
              <a:gd name="T3" fmla="*/ 60268 h 77995"/>
              <a:gd name="T4" fmla="*/ 48340 w 61182"/>
              <a:gd name="T5" fmla="*/ 60268 h 77995"/>
              <a:gd name="T6" fmla="*/ 52748 w 61182"/>
              <a:gd name="T7" fmla="*/ 58535 h 77995"/>
              <a:gd name="T8" fmla="*/ 57107 w 61182"/>
              <a:gd name="T9" fmla="*/ 56950 h 77995"/>
              <a:gd name="T10" fmla="*/ 57826 w 61182"/>
              <a:gd name="T11" fmla="*/ 74023 h 77995"/>
              <a:gd name="T12" fmla="*/ 50990 w 61182"/>
              <a:gd name="T13" fmla="*/ 75730 h 77995"/>
              <a:gd name="T14" fmla="*/ 43981 w 61182"/>
              <a:gd name="T15" fmla="*/ 77171 h 77995"/>
              <a:gd name="T16" fmla="*/ 36577 w 61182"/>
              <a:gd name="T17" fmla="*/ 77171 h 77995"/>
              <a:gd name="T18" fmla="*/ 19213 w 61182"/>
              <a:gd name="T19" fmla="*/ 73663 h 77995"/>
              <a:gd name="T20" fmla="*/ 8187 w 61182"/>
              <a:gd name="T21" fmla="*/ 64905 h 77995"/>
              <a:gd name="T22" fmla="*/ 2234 w 61182"/>
              <a:gd name="T23" fmla="*/ 53542 h 77995"/>
              <a:gd name="T24" fmla="*/ 91 w 61182"/>
              <a:gd name="T25" fmla="*/ 42214 h 77995"/>
              <a:gd name="T26" fmla="*/ 0 w 61182"/>
              <a:gd name="T27" fmla="*/ 39414 h 77995"/>
              <a:gd name="T28" fmla="*/ 2019 w 61182"/>
              <a:gd name="T29" fmla="*/ 25106 h 77995"/>
              <a:gd name="T30" fmla="*/ 7955 w 61182"/>
              <a:gd name="T31" fmla="*/ 13416 h 77995"/>
              <a:gd name="T32" fmla="*/ 17624 w 61182"/>
              <a:gd name="T33" fmla="*/ 5011 h 77995"/>
              <a:gd name="T34" fmla="*/ 30842 w 61182"/>
              <a:gd name="T35" fmla="*/ 548 h 77995"/>
              <a:gd name="T36" fmla="*/ 38336 w 61182"/>
              <a:gd name="T37" fmla="*/ 0 h 77995"/>
              <a:gd name="T38" fmla="*/ 46087 w 61182"/>
              <a:gd name="T39" fmla="*/ 0 h 77995"/>
              <a:gd name="T40" fmla="*/ 50272 w 61182"/>
              <a:gd name="T41" fmla="*/ 1878 h 77995"/>
              <a:gd name="T42" fmla="*/ 57107 w 61182"/>
              <a:gd name="T43" fmla="*/ 3608 h 77995"/>
              <a:gd name="T44" fmla="*/ 55918 w 61182"/>
              <a:gd name="T45" fmla="*/ 20707 h 77995"/>
              <a:gd name="T46" fmla="*/ 51584 w 61182"/>
              <a:gd name="T47" fmla="*/ 19146 h 77995"/>
              <a:gd name="T48" fmla="*/ 47102 w 61182"/>
              <a:gd name="T49" fmla="*/ 17585 h 77995"/>
              <a:gd name="T50" fmla="*/ 42199 w 61182"/>
              <a:gd name="T51" fmla="*/ 17585 h 77995"/>
              <a:gd name="T52" fmla="*/ 27525 w 61182"/>
              <a:gd name="T53" fmla="*/ 25527 h 77995"/>
              <a:gd name="T54" fmla="*/ 24380 w 61182"/>
              <a:gd name="T55" fmla="*/ 37640 h 77995"/>
              <a:gd name="T56" fmla="*/ 24342 w 61182"/>
              <a:gd name="T57" fmla="*/ 39414 h 77995"/>
              <a:gd name="T58" fmla="*/ 29172 w 61182"/>
              <a:gd name="T59" fmla="*/ 54415 h 77995"/>
              <a:gd name="T60" fmla="*/ 39904 w 61182"/>
              <a:gd name="T61" fmla="*/ 60003 h 77995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0" t="0" r="r" b="b"/>
            <a:pathLst>
              <a:path w="61182" h="77995">
                <a:moveTo>
                  <a:pt x="42220" y="60645"/>
                </a:moveTo>
                <a:lnTo>
                  <a:pt x="45906" y="60912"/>
                </a:lnTo>
                <a:lnTo>
                  <a:pt x="51146" y="60912"/>
                </a:lnTo>
                <a:lnTo>
                  <a:pt x="55810" y="59161"/>
                </a:lnTo>
                <a:lnTo>
                  <a:pt x="60422" y="57559"/>
                </a:lnTo>
                <a:lnTo>
                  <a:pt x="61182" y="74815"/>
                </a:lnTo>
                <a:lnTo>
                  <a:pt x="53950" y="76540"/>
                </a:lnTo>
                <a:lnTo>
                  <a:pt x="46535" y="77995"/>
                </a:lnTo>
                <a:lnTo>
                  <a:pt x="38700" y="77995"/>
                </a:lnTo>
                <a:lnTo>
                  <a:pt x="20329" y="74451"/>
                </a:lnTo>
                <a:lnTo>
                  <a:pt x="8662" y="65599"/>
                </a:lnTo>
                <a:lnTo>
                  <a:pt x="2364" y="54114"/>
                </a:lnTo>
                <a:lnTo>
                  <a:pt x="95" y="42665"/>
                </a:lnTo>
                <a:lnTo>
                  <a:pt x="0" y="39835"/>
                </a:lnTo>
                <a:lnTo>
                  <a:pt x="2136" y="25374"/>
                </a:lnTo>
                <a:lnTo>
                  <a:pt x="8417" y="13560"/>
                </a:lnTo>
                <a:lnTo>
                  <a:pt x="18647" y="5063"/>
                </a:lnTo>
                <a:lnTo>
                  <a:pt x="32632" y="552"/>
                </a:lnTo>
                <a:lnTo>
                  <a:pt x="40561" y="0"/>
                </a:lnTo>
                <a:lnTo>
                  <a:pt x="48762" y="0"/>
                </a:lnTo>
                <a:lnTo>
                  <a:pt x="53190" y="1898"/>
                </a:lnTo>
                <a:lnTo>
                  <a:pt x="60422" y="3648"/>
                </a:lnTo>
                <a:lnTo>
                  <a:pt x="59164" y="20928"/>
                </a:lnTo>
                <a:lnTo>
                  <a:pt x="54579" y="19350"/>
                </a:lnTo>
                <a:lnTo>
                  <a:pt x="49836" y="17773"/>
                </a:lnTo>
                <a:lnTo>
                  <a:pt x="44648" y="17773"/>
                </a:lnTo>
                <a:lnTo>
                  <a:pt x="29123" y="25799"/>
                </a:lnTo>
                <a:lnTo>
                  <a:pt x="25794" y="38042"/>
                </a:lnTo>
                <a:lnTo>
                  <a:pt x="25756" y="39835"/>
                </a:lnTo>
                <a:lnTo>
                  <a:pt x="30864" y="54997"/>
                </a:lnTo>
                <a:lnTo>
                  <a:pt x="42220" y="60645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2" name="object 19"/>
          <xdr:cNvSpPr>
            <a:spLocks/>
          </xdr:cNvSpPr>
        </xdr:nvSpPr>
        <xdr:spPr bwMode="auto">
          <a:xfrm>
            <a:off x="1757363" y="739775"/>
            <a:ext cx="69850" cy="107950"/>
          </a:xfrm>
          <a:custGeom>
            <a:avLst/>
            <a:gdLst>
              <a:gd name="T0" fmla="*/ 24488 w 70117"/>
              <a:gd name="T1" fmla="*/ 54872 h 108907"/>
              <a:gd name="T2" fmla="*/ 24488 w 70117"/>
              <a:gd name="T3" fmla="*/ 105129 h 108907"/>
              <a:gd name="T4" fmla="*/ 0 w 70117"/>
              <a:gd name="T5" fmla="*/ 105129 h 108907"/>
              <a:gd name="T6" fmla="*/ 0 w 70117"/>
              <a:gd name="T7" fmla="*/ 0 h 108907"/>
              <a:gd name="T8" fmla="*/ 24488 w 70117"/>
              <a:gd name="T9" fmla="*/ 0 h 108907"/>
              <a:gd name="T10" fmla="*/ 24488 w 70117"/>
              <a:gd name="T11" fmla="*/ 42950 h 108907"/>
              <a:gd name="T12" fmla="*/ 24798 w 70117"/>
              <a:gd name="T13" fmla="*/ 42950 h 108907"/>
              <a:gd name="T14" fmla="*/ 27586 w 70117"/>
              <a:gd name="T15" fmla="*/ 34813 h 108907"/>
              <a:gd name="T16" fmla="*/ 36540 w 70117"/>
              <a:gd name="T17" fmla="*/ 31029 h 108907"/>
              <a:gd name="T18" fmla="*/ 45340 w 70117"/>
              <a:gd name="T19" fmla="*/ 31029 h 108907"/>
              <a:gd name="T20" fmla="*/ 59899 w 70117"/>
              <a:gd name="T21" fmla="*/ 34944 h 108907"/>
              <a:gd name="T22" fmla="*/ 67278 w 70117"/>
              <a:gd name="T23" fmla="*/ 45173 h 108907"/>
              <a:gd name="T24" fmla="*/ 69055 w 70117"/>
              <a:gd name="T25" fmla="*/ 57371 h 108907"/>
              <a:gd name="T26" fmla="*/ 69055 w 70117"/>
              <a:gd name="T27" fmla="*/ 105129 h 108907"/>
              <a:gd name="T28" fmla="*/ 44592 w 70117"/>
              <a:gd name="T29" fmla="*/ 105129 h 108907"/>
              <a:gd name="T30" fmla="*/ 44592 w 70117"/>
              <a:gd name="T31" fmla="*/ 51064 h 108907"/>
              <a:gd name="T32" fmla="*/ 40127 w 70117"/>
              <a:gd name="T33" fmla="*/ 48686 h 108907"/>
              <a:gd name="T34" fmla="*/ 27276 w 70117"/>
              <a:gd name="T35" fmla="*/ 48686 h 108907"/>
              <a:gd name="T36" fmla="*/ 24488 w 70117"/>
              <a:gd name="T37" fmla="*/ 54872 h 108907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70117" h="108907">
                <a:moveTo>
                  <a:pt x="24865" y="56844"/>
                </a:moveTo>
                <a:lnTo>
                  <a:pt x="24865" y="108907"/>
                </a:lnTo>
                <a:lnTo>
                  <a:pt x="0" y="108907"/>
                </a:lnTo>
                <a:lnTo>
                  <a:pt x="0" y="0"/>
                </a:lnTo>
                <a:lnTo>
                  <a:pt x="24865" y="0"/>
                </a:lnTo>
                <a:lnTo>
                  <a:pt x="24865" y="44494"/>
                </a:lnTo>
                <a:lnTo>
                  <a:pt x="25180" y="44494"/>
                </a:lnTo>
                <a:lnTo>
                  <a:pt x="28010" y="36064"/>
                </a:lnTo>
                <a:lnTo>
                  <a:pt x="37102" y="32144"/>
                </a:lnTo>
                <a:lnTo>
                  <a:pt x="46037" y="32144"/>
                </a:lnTo>
                <a:lnTo>
                  <a:pt x="60821" y="36200"/>
                </a:lnTo>
                <a:lnTo>
                  <a:pt x="68312" y="46796"/>
                </a:lnTo>
                <a:lnTo>
                  <a:pt x="70117" y="59433"/>
                </a:lnTo>
                <a:lnTo>
                  <a:pt x="70117" y="108907"/>
                </a:lnTo>
                <a:lnTo>
                  <a:pt x="45277" y="108907"/>
                </a:lnTo>
                <a:lnTo>
                  <a:pt x="45277" y="52900"/>
                </a:lnTo>
                <a:lnTo>
                  <a:pt x="40744" y="50435"/>
                </a:lnTo>
                <a:lnTo>
                  <a:pt x="27695" y="50435"/>
                </a:lnTo>
                <a:lnTo>
                  <a:pt x="24865" y="56844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3" name="object 20"/>
          <xdr:cNvSpPr>
            <a:spLocks/>
          </xdr:cNvSpPr>
        </xdr:nvSpPr>
        <xdr:spPr bwMode="auto">
          <a:xfrm>
            <a:off x="1844675" y="773113"/>
            <a:ext cx="71438" cy="76200"/>
          </a:xfrm>
          <a:custGeom>
            <a:avLst/>
            <a:gdLst>
              <a:gd name="T0" fmla="*/ 25852 w 70746"/>
              <a:gd name="T1" fmla="*/ 54222 h 76811"/>
              <a:gd name="T2" fmla="*/ 30565 w 70746"/>
              <a:gd name="T3" fmla="*/ 56609 h 76811"/>
              <a:gd name="T4" fmla="*/ 44105 w 70746"/>
              <a:gd name="T5" fmla="*/ 56609 h 76811"/>
              <a:gd name="T6" fmla="*/ 47075 w 70746"/>
              <a:gd name="T7" fmla="*/ 50449 h 76811"/>
              <a:gd name="T8" fmla="*/ 47075 w 70746"/>
              <a:gd name="T9" fmla="*/ 0 h 76811"/>
              <a:gd name="T10" fmla="*/ 72901 w 70746"/>
              <a:gd name="T11" fmla="*/ 0 h 76811"/>
              <a:gd name="T12" fmla="*/ 72901 w 70746"/>
              <a:gd name="T13" fmla="*/ 64893 h 76811"/>
              <a:gd name="T14" fmla="*/ 73091 w 70746"/>
              <a:gd name="T15" fmla="*/ 69406 h 76811"/>
              <a:gd name="T16" fmla="*/ 73556 w 70746"/>
              <a:gd name="T17" fmla="*/ 73203 h 76811"/>
              <a:gd name="T18" fmla="*/ 49990 w 70746"/>
              <a:gd name="T19" fmla="*/ 73203 h 76811"/>
              <a:gd name="T20" fmla="*/ 49662 w 70746"/>
              <a:gd name="T21" fmla="*/ 69955 h 76811"/>
              <a:gd name="T22" fmla="*/ 49336 w 70746"/>
              <a:gd name="T23" fmla="*/ 65873 h 76811"/>
              <a:gd name="T24" fmla="*/ 49336 w 70746"/>
              <a:gd name="T25" fmla="*/ 61027 h 76811"/>
              <a:gd name="T26" fmla="*/ 49036 w 70746"/>
              <a:gd name="T27" fmla="*/ 61027 h 76811"/>
              <a:gd name="T28" fmla="*/ 41258 w 70746"/>
              <a:gd name="T29" fmla="*/ 70311 h 76811"/>
              <a:gd name="T30" fmla="*/ 27232 w 70746"/>
              <a:gd name="T31" fmla="*/ 74346 h 76811"/>
              <a:gd name="T32" fmla="*/ 25036 w 70746"/>
              <a:gd name="T33" fmla="*/ 74396 h 76811"/>
              <a:gd name="T34" fmla="*/ 9671 w 70746"/>
              <a:gd name="T35" fmla="*/ 70459 h 76811"/>
              <a:gd name="T36" fmla="*/ 1881 w 70746"/>
              <a:gd name="T37" fmla="*/ 60189 h 76811"/>
              <a:gd name="T38" fmla="*/ 0 w 70746"/>
              <a:gd name="T39" fmla="*/ 47942 h 76811"/>
              <a:gd name="T40" fmla="*/ 0 w 70746"/>
              <a:gd name="T41" fmla="*/ 0 h 76811"/>
              <a:gd name="T42" fmla="*/ 25852 w 70746"/>
              <a:gd name="T43" fmla="*/ 0 h 76811"/>
              <a:gd name="T44" fmla="*/ 25852 w 70746"/>
              <a:gd name="T45" fmla="*/ 54222 h 76811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70746" h="76811">
                <a:moveTo>
                  <a:pt x="24865" y="55982"/>
                </a:moveTo>
                <a:lnTo>
                  <a:pt x="29398" y="58447"/>
                </a:lnTo>
                <a:lnTo>
                  <a:pt x="42421" y="58447"/>
                </a:lnTo>
                <a:lnTo>
                  <a:pt x="45277" y="52087"/>
                </a:lnTo>
                <a:lnTo>
                  <a:pt x="45277" y="0"/>
                </a:lnTo>
                <a:lnTo>
                  <a:pt x="70117" y="0"/>
                </a:lnTo>
                <a:lnTo>
                  <a:pt x="70117" y="67000"/>
                </a:lnTo>
                <a:lnTo>
                  <a:pt x="70300" y="71659"/>
                </a:lnTo>
                <a:lnTo>
                  <a:pt x="70746" y="75579"/>
                </a:lnTo>
                <a:lnTo>
                  <a:pt x="48081" y="75579"/>
                </a:lnTo>
                <a:lnTo>
                  <a:pt x="47766" y="72226"/>
                </a:lnTo>
                <a:lnTo>
                  <a:pt x="47452" y="68011"/>
                </a:lnTo>
                <a:lnTo>
                  <a:pt x="47452" y="63007"/>
                </a:lnTo>
                <a:lnTo>
                  <a:pt x="47164" y="63007"/>
                </a:lnTo>
                <a:lnTo>
                  <a:pt x="39682" y="72593"/>
                </a:lnTo>
                <a:lnTo>
                  <a:pt x="26192" y="76760"/>
                </a:lnTo>
                <a:lnTo>
                  <a:pt x="24079" y="76811"/>
                </a:lnTo>
                <a:lnTo>
                  <a:pt x="9301" y="72747"/>
                </a:lnTo>
                <a:lnTo>
                  <a:pt x="1809" y="62142"/>
                </a:lnTo>
                <a:lnTo>
                  <a:pt x="0" y="49498"/>
                </a:lnTo>
                <a:lnTo>
                  <a:pt x="0" y="0"/>
                </a:lnTo>
                <a:lnTo>
                  <a:pt x="24865" y="0"/>
                </a:lnTo>
                <a:lnTo>
                  <a:pt x="24865" y="55982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4" name="object 21"/>
          <xdr:cNvSpPr>
            <a:spLocks/>
          </xdr:cNvSpPr>
        </xdr:nvSpPr>
        <xdr:spPr bwMode="auto">
          <a:xfrm>
            <a:off x="1944688" y="739775"/>
            <a:ext cx="0" cy="107950"/>
          </a:xfrm>
          <a:custGeom>
            <a:avLst/>
            <a:gdLst>
              <a:gd name="T0" fmla="*/ 105129 h 108907"/>
              <a:gd name="T1" fmla="*/ 0 h 108907"/>
              <a:gd name="T2" fmla="*/ 0 60000 65536"/>
              <a:gd name="T3" fmla="*/ 0 60000 65536"/>
            </a:gdLst>
            <a:ahLst/>
            <a:cxnLst>
              <a:cxn ang="T2">
                <a:pos x="0" y="T0"/>
              </a:cxn>
              <a:cxn ang="T3">
                <a:pos x="0" y="T1"/>
              </a:cxn>
            </a:cxnLst>
            <a:rect l="0" t="0" r="r" b="b"/>
            <a:pathLst>
              <a:path h="108907">
                <a:moveTo>
                  <a:pt x="0" y="108907"/>
                </a:moveTo>
                <a:lnTo>
                  <a:pt x="0" y="0"/>
                </a:lnTo>
              </a:path>
            </a:pathLst>
          </a:custGeom>
          <a:noFill/>
          <a:ln w="26109">
            <a:solidFill>
              <a:srgbClr val="FEFFF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5" name="object 22"/>
          <xdr:cNvSpPr>
            <a:spLocks/>
          </xdr:cNvSpPr>
        </xdr:nvSpPr>
        <xdr:spPr bwMode="auto">
          <a:xfrm>
            <a:off x="1973263" y="771525"/>
            <a:ext cx="73025" cy="77788"/>
          </a:xfrm>
          <a:custGeom>
            <a:avLst/>
            <a:gdLst>
              <a:gd name="T0" fmla="*/ 46892 w 71794"/>
              <a:gd name="T1" fmla="*/ 61606 h 78019"/>
              <a:gd name="T2" fmla="*/ 55951 w 71794"/>
              <a:gd name="T3" fmla="*/ 61606 h 78019"/>
              <a:gd name="T4" fmla="*/ 65066 w 71794"/>
              <a:gd name="T5" fmla="*/ 58756 h 78019"/>
              <a:gd name="T6" fmla="*/ 71628 w 71794"/>
              <a:gd name="T7" fmla="*/ 55712 h 78019"/>
              <a:gd name="T8" fmla="*/ 72134 w 71794"/>
              <a:gd name="T9" fmla="*/ 72788 h 78019"/>
              <a:gd name="T10" fmla="*/ 71244 w 71794"/>
              <a:gd name="T11" fmla="*/ 73063 h 78019"/>
              <a:gd name="T12" fmla="*/ 57963 w 71794"/>
              <a:gd name="T13" fmla="*/ 76033 h 78019"/>
              <a:gd name="T14" fmla="*/ 44369 w 71794"/>
              <a:gd name="T15" fmla="*/ 77099 h 78019"/>
              <a:gd name="T16" fmla="*/ 34843 w 71794"/>
              <a:gd name="T17" fmla="*/ 76533 h 78019"/>
              <a:gd name="T18" fmla="*/ 19264 w 71794"/>
              <a:gd name="T19" fmla="*/ 72145 h 78019"/>
              <a:gd name="T20" fmla="*/ 8412 w 71794"/>
              <a:gd name="T21" fmla="*/ 63917 h 78019"/>
              <a:gd name="T22" fmla="*/ 2065 w 71794"/>
              <a:gd name="T23" fmla="*/ 52442 h 78019"/>
              <a:gd name="T24" fmla="*/ 0 w 71794"/>
              <a:gd name="T25" fmla="*/ 38318 h 78019"/>
              <a:gd name="T26" fmla="*/ 76 w 71794"/>
              <a:gd name="T27" fmla="*/ 35712 h 78019"/>
              <a:gd name="T28" fmla="*/ 3244 w 71794"/>
              <a:gd name="T29" fmla="*/ 22108 h 78019"/>
              <a:gd name="T30" fmla="*/ 10896 w 71794"/>
              <a:gd name="T31" fmla="*/ 10724 h 78019"/>
              <a:gd name="T32" fmla="*/ 22829 w 71794"/>
              <a:gd name="T33" fmla="*/ 2904 h 78019"/>
              <a:gd name="T34" fmla="*/ 38844 w 71794"/>
              <a:gd name="T35" fmla="*/ 0 h 78019"/>
              <a:gd name="T36" fmla="*/ 38844 w 71794"/>
              <a:gd name="T37" fmla="*/ 13813 h 78019"/>
              <a:gd name="T38" fmla="*/ 25240 w 71794"/>
              <a:gd name="T39" fmla="*/ 13813 h 78019"/>
              <a:gd name="T40" fmla="*/ 25240 w 71794"/>
              <a:gd name="T41" fmla="*/ 32106 h 78019"/>
              <a:gd name="T42" fmla="*/ 52614 w 71794"/>
              <a:gd name="T43" fmla="*/ 32106 h 78019"/>
              <a:gd name="T44" fmla="*/ 52614 w 71794"/>
              <a:gd name="T45" fmla="*/ 22655 h 78019"/>
              <a:gd name="T46" fmla="*/ 49781 w 71794"/>
              <a:gd name="T47" fmla="*/ 13813 h 78019"/>
              <a:gd name="T48" fmla="*/ 39995 w 71794"/>
              <a:gd name="T49" fmla="*/ 3 h 78019"/>
              <a:gd name="T50" fmla="*/ 49680 w 71794"/>
              <a:gd name="T51" fmla="*/ 878 h 78019"/>
              <a:gd name="T52" fmla="*/ 61913 w 71794"/>
              <a:gd name="T53" fmla="*/ 5540 h 78019"/>
              <a:gd name="T54" fmla="*/ 72398 w 71794"/>
              <a:gd name="T55" fmla="*/ 17189 h 78019"/>
              <a:gd name="T56" fmla="*/ 76846 w 71794"/>
              <a:gd name="T57" fmla="*/ 39024 h 78019"/>
              <a:gd name="T58" fmla="*/ 76846 w 71794"/>
              <a:gd name="T59" fmla="*/ 44482 h 78019"/>
              <a:gd name="T60" fmla="*/ 25213 w 71794"/>
              <a:gd name="T61" fmla="*/ 44482 h 78019"/>
              <a:gd name="T62" fmla="*/ 25259 w 71794"/>
              <a:gd name="T63" fmla="*/ 45736 h 78019"/>
              <a:gd name="T64" fmla="*/ 30951 w 71794"/>
              <a:gd name="T65" fmla="*/ 56827 h 78019"/>
              <a:gd name="T66" fmla="*/ 46892 w 71794"/>
              <a:gd name="T67" fmla="*/ 61606 h 78019"/>
              <a:gd name="T68" fmla="*/ 38844 w 71794"/>
              <a:gd name="T69" fmla="*/ 13813 h 78019"/>
              <a:gd name="T70" fmla="*/ 38844 w 71794"/>
              <a:gd name="T71" fmla="*/ 0 h 78019"/>
              <a:gd name="T72" fmla="*/ 39995 w 71794"/>
              <a:gd name="T73" fmla="*/ 3 h 78019"/>
              <a:gd name="T74" fmla="*/ 49781 w 71794"/>
              <a:gd name="T75" fmla="*/ 13813 h 78019"/>
              <a:gd name="T76" fmla="*/ 38844 w 71794"/>
              <a:gd name="T77" fmla="*/ 13813 h 78019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71794" h="78019">
                <a:moveTo>
                  <a:pt x="43810" y="62341"/>
                </a:moveTo>
                <a:lnTo>
                  <a:pt x="52273" y="62341"/>
                </a:lnTo>
                <a:lnTo>
                  <a:pt x="60789" y="59457"/>
                </a:lnTo>
                <a:lnTo>
                  <a:pt x="66920" y="56376"/>
                </a:lnTo>
                <a:lnTo>
                  <a:pt x="67392" y="73656"/>
                </a:lnTo>
                <a:lnTo>
                  <a:pt x="66560" y="73935"/>
                </a:lnTo>
                <a:lnTo>
                  <a:pt x="54152" y="76940"/>
                </a:lnTo>
                <a:lnTo>
                  <a:pt x="41452" y="78019"/>
                </a:lnTo>
                <a:lnTo>
                  <a:pt x="32553" y="77446"/>
                </a:lnTo>
                <a:lnTo>
                  <a:pt x="17997" y="73006"/>
                </a:lnTo>
                <a:lnTo>
                  <a:pt x="7859" y="64680"/>
                </a:lnTo>
                <a:lnTo>
                  <a:pt x="1929" y="53068"/>
                </a:lnTo>
                <a:lnTo>
                  <a:pt x="0" y="38775"/>
                </a:lnTo>
                <a:lnTo>
                  <a:pt x="72" y="36138"/>
                </a:lnTo>
                <a:lnTo>
                  <a:pt x="3030" y="22372"/>
                </a:lnTo>
                <a:lnTo>
                  <a:pt x="10178" y="10852"/>
                </a:lnTo>
                <a:lnTo>
                  <a:pt x="21328" y="2940"/>
                </a:lnTo>
                <a:lnTo>
                  <a:pt x="36290" y="0"/>
                </a:lnTo>
                <a:lnTo>
                  <a:pt x="36290" y="13977"/>
                </a:lnTo>
                <a:lnTo>
                  <a:pt x="23582" y="13977"/>
                </a:lnTo>
                <a:lnTo>
                  <a:pt x="23582" y="32489"/>
                </a:lnTo>
                <a:lnTo>
                  <a:pt x="49155" y="32489"/>
                </a:lnTo>
                <a:lnTo>
                  <a:pt x="49155" y="22925"/>
                </a:lnTo>
                <a:lnTo>
                  <a:pt x="46509" y="13977"/>
                </a:lnTo>
                <a:lnTo>
                  <a:pt x="37365" y="3"/>
                </a:lnTo>
                <a:lnTo>
                  <a:pt x="46415" y="890"/>
                </a:lnTo>
                <a:lnTo>
                  <a:pt x="57842" y="5607"/>
                </a:lnTo>
                <a:lnTo>
                  <a:pt x="67638" y="17393"/>
                </a:lnTo>
                <a:lnTo>
                  <a:pt x="71794" y="39490"/>
                </a:lnTo>
                <a:lnTo>
                  <a:pt x="71794" y="45012"/>
                </a:lnTo>
                <a:lnTo>
                  <a:pt x="23555" y="45012"/>
                </a:lnTo>
                <a:lnTo>
                  <a:pt x="23597" y="46282"/>
                </a:lnTo>
                <a:lnTo>
                  <a:pt x="28916" y="57505"/>
                </a:lnTo>
                <a:lnTo>
                  <a:pt x="43810" y="62341"/>
                </a:lnTo>
                <a:close/>
              </a:path>
              <a:path w="71794" h="78019">
                <a:moveTo>
                  <a:pt x="36290" y="13977"/>
                </a:moveTo>
                <a:lnTo>
                  <a:pt x="36290" y="0"/>
                </a:lnTo>
                <a:lnTo>
                  <a:pt x="37365" y="3"/>
                </a:lnTo>
                <a:lnTo>
                  <a:pt x="46509" y="13977"/>
                </a:lnTo>
                <a:lnTo>
                  <a:pt x="36290" y="13977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6" name="object 23"/>
          <xdr:cNvSpPr>
            <a:spLocks/>
          </xdr:cNvSpPr>
        </xdr:nvSpPr>
        <xdr:spPr bwMode="auto">
          <a:xfrm>
            <a:off x="1046163" y="874713"/>
            <a:ext cx="76200" cy="79375"/>
          </a:xfrm>
          <a:custGeom>
            <a:avLst/>
            <a:gdLst>
              <a:gd name="T0" fmla="*/ 10169 w 76536"/>
              <a:gd name="T1" fmla="*/ 11108 h 78857"/>
              <a:gd name="T2" fmla="*/ 10169 w 76536"/>
              <a:gd name="T3" fmla="*/ 80949 h 78857"/>
              <a:gd name="T4" fmla="*/ 0 w 76536"/>
              <a:gd name="T5" fmla="*/ 80949 h 78857"/>
              <a:gd name="T6" fmla="*/ 0 w 76536"/>
              <a:gd name="T7" fmla="*/ 0 h 78857"/>
              <a:gd name="T8" fmla="*/ 16426 w 76536"/>
              <a:gd name="T9" fmla="*/ 0 h 78857"/>
              <a:gd name="T10" fmla="*/ 37485 w 76536"/>
              <a:gd name="T11" fmla="*/ 64375 h 78857"/>
              <a:gd name="T12" fmla="*/ 37691 w 76536"/>
              <a:gd name="T13" fmla="*/ 64375 h 78857"/>
              <a:gd name="T14" fmla="*/ 59290 w 76536"/>
              <a:gd name="T15" fmla="*/ 0 h 78857"/>
              <a:gd name="T16" fmla="*/ 75200 w 76536"/>
              <a:gd name="T17" fmla="*/ 0 h 78857"/>
              <a:gd name="T18" fmla="*/ 75200 w 76536"/>
              <a:gd name="T19" fmla="*/ 80949 h 78857"/>
              <a:gd name="T20" fmla="*/ 65058 w 76536"/>
              <a:gd name="T21" fmla="*/ 80949 h 78857"/>
              <a:gd name="T22" fmla="*/ 65058 w 76536"/>
              <a:gd name="T23" fmla="*/ 11108 h 78857"/>
              <a:gd name="T24" fmla="*/ 64800 w 76536"/>
              <a:gd name="T25" fmla="*/ 11108 h 78857"/>
              <a:gd name="T26" fmla="*/ 40986 w 76536"/>
              <a:gd name="T27" fmla="*/ 80949 h 78857"/>
              <a:gd name="T28" fmla="*/ 33262 w 76536"/>
              <a:gd name="T29" fmla="*/ 80949 h 78857"/>
              <a:gd name="T30" fmla="*/ 10426 w 76536"/>
              <a:gd name="T31" fmla="*/ 11108 h 78857"/>
              <a:gd name="T32" fmla="*/ 10169 w 76536"/>
              <a:gd name="T33" fmla="*/ 11108 h 78857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76536" h="78857">
                <a:moveTo>
                  <a:pt x="10349" y="10821"/>
                </a:moveTo>
                <a:lnTo>
                  <a:pt x="10349" y="78857"/>
                </a:lnTo>
                <a:lnTo>
                  <a:pt x="0" y="78857"/>
                </a:lnTo>
                <a:lnTo>
                  <a:pt x="0" y="0"/>
                </a:lnTo>
                <a:lnTo>
                  <a:pt x="16717" y="0"/>
                </a:lnTo>
                <a:lnTo>
                  <a:pt x="38150" y="62711"/>
                </a:lnTo>
                <a:lnTo>
                  <a:pt x="38360" y="62711"/>
                </a:lnTo>
                <a:lnTo>
                  <a:pt x="60343" y="0"/>
                </a:lnTo>
                <a:lnTo>
                  <a:pt x="76536" y="0"/>
                </a:lnTo>
                <a:lnTo>
                  <a:pt x="76536" y="78857"/>
                </a:lnTo>
                <a:lnTo>
                  <a:pt x="66213" y="78857"/>
                </a:lnTo>
                <a:lnTo>
                  <a:pt x="66213" y="10821"/>
                </a:lnTo>
                <a:lnTo>
                  <a:pt x="65951" y="10821"/>
                </a:lnTo>
                <a:lnTo>
                  <a:pt x="41714" y="78857"/>
                </a:lnTo>
                <a:lnTo>
                  <a:pt x="33853" y="78857"/>
                </a:lnTo>
                <a:lnTo>
                  <a:pt x="10611" y="10821"/>
                </a:lnTo>
                <a:lnTo>
                  <a:pt x="10349" y="10821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7" name="object 24"/>
          <xdr:cNvSpPr>
            <a:spLocks/>
          </xdr:cNvSpPr>
        </xdr:nvSpPr>
        <xdr:spPr bwMode="auto">
          <a:xfrm>
            <a:off x="1138238" y="895350"/>
            <a:ext cx="44450" cy="58738"/>
          </a:xfrm>
          <a:custGeom>
            <a:avLst/>
            <a:gdLst>
              <a:gd name="T0" fmla="*/ 40399 w 45722"/>
              <a:gd name="T1" fmla="*/ 50924 h 59334"/>
              <a:gd name="T2" fmla="*/ 40633 w 45722"/>
              <a:gd name="T3" fmla="*/ 54192 h 59334"/>
              <a:gd name="T4" fmla="*/ 40842 w 45722"/>
              <a:gd name="T5" fmla="*/ 56134 h 59334"/>
              <a:gd name="T6" fmla="*/ 32511 w 45722"/>
              <a:gd name="T7" fmla="*/ 56134 h 59334"/>
              <a:gd name="T8" fmla="*/ 31972 w 45722"/>
              <a:gd name="T9" fmla="*/ 48795 h 59334"/>
              <a:gd name="T10" fmla="*/ 31784 w 45722"/>
              <a:gd name="T11" fmla="*/ 48795 h 59334"/>
              <a:gd name="T12" fmla="*/ 29257 w 45722"/>
              <a:gd name="T13" fmla="*/ 53009 h 59334"/>
              <a:gd name="T14" fmla="*/ 24646 w 45722"/>
              <a:gd name="T15" fmla="*/ 56986 h 59334"/>
              <a:gd name="T16" fmla="*/ 16127 w 45722"/>
              <a:gd name="T17" fmla="*/ 56986 h 59334"/>
              <a:gd name="T18" fmla="*/ 18654 w 45722"/>
              <a:gd name="T19" fmla="*/ 50097 h 59334"/>
              <a:gd name="T20" fmla="*/ 26636 w 45722"/>
              <a:gd name="T21" fmla="*/ 50097 h 59334"/>
              <a:gd name="T22" fmla="*/ 31644 w 45722"/>
              <a:gd name="T23" fmla="*/ 43680 h 59334"/>
              <a:gd name="T24" fmla="*/ 33821 w 45722"/>
              <a:gd name="T25" fmla="*/ 3457 h 59334"/>
              <a:gd name="T26" fmla="*/ 35577 w 45722"/>
              <a:gd name="T27" fmla="*/ 5209 h 59334"/>
              <a:gd name="T28" fmla="*/ 37988 w 45722"/>
              <a:gd name="T29" fmla="*/ 7599 h 59334"/>
              <a:gd name="T30" fmla="*/ 40399 w 45722"/>
              <a:gd name="T31" fmla="*/ 10914 h 59334"/>
              <a:gd name="T32" fmla="*/ 40399 w 45722"/>
              <a:gd name="T33" fmla="*/ 50924 h 59334"/>
              <a:gd name="T34" fmla="*/ 9244 w 45722"/>
              <a:gd name="T35" fmla="*/ 46309 h 59334"/>
              <a:gd name="T36" fmla="*/ 12335 w 45722"/>
              <a:gd name="T37" fmla="*/ 50097 h 59334"/>
              <a:gd name="T38" fmla="*/ 18654 w 45722"/>
              <a:gd name="T39" fmla="*/ 50097 h 59334"/>
              <a:gd name="T40" fmla="*/ 16127 w 45722"/>
              <a:gd name="T41" fmla="*/ 56986 h 59334"/>
              <a:gd name="T42" fmla="*/ 6952 w 45722"/>
              <a:gd name="T43" fmla="*/ 56986 h 59334"/>
              <a:gd name="T44" fmla="*/ 0 w 45722"/>
              <a:gd name="T45" fmla="*/ 51754 h 59334"/>
              <a:gd name="T46" fmla="*/ 0 w 45722"/>
              <a:gd name="T47" fmla="*/ 41076 h 59334"/>
              <a:gd name="T48" fmla="*/ 1805 w 45722"/>
              <a:gd name="T49" fmla="*/ 32747 h 59334"/>
              <a:gd name="T50" fmla="*/ 10084 w 45722"/>
              <a:gd name="T51" fmla="*/ 25165 h 59334"/>
              <a:gd name="T52" fmla="*/ 26308 w 45722"/>
              <a:gd name="T53" fmla="*/ 22325 h 59334"/>
              <a:gd name="T54" fmla="*/ 31644 w 45722"/>
              <a:gd name="T55" fmla="*/ 22325 h 59334"/>
              <a:gd name="T56" fmla="*/ 31644 w 45722"/>
              <a:gd name="T57" fmla="*/ 15578 h 59334"/>
              <a:gd name="T58" fmla="*/ 29561 w 45722"/>
              <a:gd name="T59" fmla="*/ 10844 h 59334"/>
              <a:gd name="T60" fmla="*/ 27735 w 45722"/>
              <a:gd name="T61" fmla="*/ 8356 h 59334"/>
              <a:gd name="T62" fmla="*/ 24107 w 45722"/>
              <a:gd name="T63" fmla="*/ 7363 h 59334"/>
              <a:gd name="T64" fmla="*/ 14605 w 45722"/>
              <a:gd name="T65" fmla="*/ 7363 h 59334"/>
              <a:gd name="T66" fmla="*/ 9128 w 45722"/>
              <a:gd name="T67" fmla="*/ 9634 h 59334"/>
              <a:gd name="T68" fmla="*/ 5945 w 45722"/>
              <a:gd name="T69" fmla="*/ 13091 h 59334"/>
              <a:gd name="T70" fmla="*/ 4938 w 45722"/>
              <a:gd name="T71" fmla="*/ 4544 h 59334"/>
              <a:gd name="T72" fmla="*/ 9572 w 45722"/>
              <a:gd name="T73" fmla="*/ 1632 h 59334"/>
              <a:gd name="T74" fmla="*/ 15260 w 45722"/>
              <a:gd name="T75" fmla="*/ 0 h 59334"/>
              <a:gd name="T76" fmla="*/ 28906 w 45722"/>
              <a:gd name="T77" fmla="*/ 0 h 59334"/>
              <a:gd name="T78" fmla="*/ 33821 w 45722"/>
              <a:gd name="T79" fmla="*/ 3457 h 59334"/>
              <a:gd name="T80" fmla="*/ 31644 w 45722"/>
              <a:gd name="T81" fmla="*/ 43680 h 59334"/>
              <a:gd name="T82" fmla="*/ 31644 w 45722"/>
              <a:gd name="T83" fmla="*/ 29024 h 59334"/>
              <a:gd name="T84" fmla="*/ 27735 w 45722"/>
              <a:gd name="T85" fmla="*/ 28814 h 59334"/>
              <a:gd name="T86" fmla="*/ 14394 w 45722"/>
              <a:gd name="T87" fmla="*/ 28814 h 59334"/>
              <a:gd name="T88" fmla="*/ 9244 w 45722"/>
              <a:gd name="T89" fmla="*/ 33950 h 59334"/>
              <a:gd name="T90" fmla="*/ 9244 w 45722"/>
              <a:gd name="T91" fmla="*/ 46309 h 59334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45722" h="59334">
                <a:moveTo>
                  <a:pt x="45225" y="53023"/>
                </a:moveTo>
                <a:lnTo>
                  <a:pt x="45487" y="56425"/>
                </a:lnTo>
                <a:lnTo>
                  <a:pt x="45722" y="58447"/>
                </a:lnTo>
                <a:lnTo>
                  <a:pt x="36394" y="58447"/>
                </a:lnTo>
                <a:lnTo>
                  <a:pt x="35792" y="50805"/>
                </a:lnTo>
                <a:lnTo>
                  <a:pt x="35582" y="50805"/>
                </a:lnTo>
                <a:lnTo>
                  <a:pt x="32752" y="55193"/>
                </a:lnTo>
                <a:lnTo>
                  <a:pt x="27590" y="59334"/>
                </a:lnTo>
                <a:lnTo>
                  <a:pt x="18053" y="59334"/>
                </a:lnTo>
                <a:lnTo>
                  <a:pt x="20883" y="52161"/>
                </a:lnTo>
                <a:lnTo>
                  <a:pt x="29818" y="52161"/>
                </a:lnTo>
                <a:lnTo>
                  <a:pt x="35425" y="45480"/>
                </a:lnTo>
                <a:lnTo>
                  <a:pt x="37862" y="3599"/>
                </a:lnTo>
                <a:lnTo>
                  <a:pt x="39827" y="5423"/>
                </a:lnTo>
                <a:lnTo>
                  <a:pt x="42526" y="7912"/>
                </a:lnTo>
                <a:lnTo>
                  <a:pt x="45225" y="11364"/>
                </a:lnTo>
                <a:lnTo>
                  <a:pt x="45225" y="53023"/>
                </a:lnTo>
                <a:close/>
              </a:path>
              <a:path w="45722" h="59334">
                <a:moveTo>
                  <a:pt x="10349" y="48217"/>
                </a:moveTo>
                <a:lnTo>
                  <a:pt x="13808" y="52161"/>
                </a:lnTo>
                <a:lnTo>
                  <a:pt x="20883" y="52161"/>
                </a:lnTo>
                <a:lnTo>
                  <a:pt x="18053" y="59334"/>
                </a:lnTo>
                <a:lnTo>
                  <a:pt x="7782" y="59334"/>
                </a:lnTo>
                <a:lnTo>
                  <a:pt x="0" y="53886"/>
                </a:lnTo>
                <a:lnTo>
                  <a:pt x="0" y="42769"/>
                </a:lnTo>
                <a:lnTo>
                  <a:pt x="2021" y="34096"/>
                </a:lnTo>
                <a:lnTo>
                  <a:pt x="11289" y="26202"/>
                </a:lnTo>
                <a:lnTo>
                  <a:pt x="29451" y="23245"/>
                </a:lnTo>
                <a:lnTo>
                  <a:pt x="35425" y="23245"/>
                </a:lnTo>
                <a:lnTo>
                  <a:pt x="35425" y="16220"/>
                </a:lnTo>
                <a:lnTo>
                  <a:pt x="33093" y="11290"/>
                </a:lnTo>
                <a:lnTo>
                  <a:pt x="31049" y="8701"/>
                </a:lnTo>
                <a:lnTo>
                  <a:pt x="26988" y="7666"/>
                </a:lnTo>
                <a:lnTo>
                  <a:pt x="16350" y="7666"/>
                </a:lnTo>
                <a:lnTo>
                  <a:pt x="10218" y="10032"/>
                </a:lnTo>
                <a:lnTo>
                  <a:pt x="6655" y="13631"/>
                </a:lnTo>
                <a:lnTo>
                  <a:pt x="5528" y="4732"/>
                </a:lnTo>
                <a:lnTo>
                  <a:pt x="10716" y="1700"/>
                </a:lnTo>
                <a:lnTo>
                  <a:pt x="17083" y="0"/>
                </a:lnTo>
                <a:lnTo>
                  <a:pt x="32359" y="0"/>
                </a:lnTo>
                <a:lnTo>
                  <a:pt x="37862" y="3599"/>
                </a:lnTo>
                <a:lnTo>
                  <a:pt x="35425" y="45480"/>
                </a:lnTo>
                <a:lnTo>
                  <a:pt x="35425" y="30221"/>
                </a:lnTo>
                <a:lnTo>
                  <a:pt x="31049" y="30000"/>
                </a:lnTo>
                <a:lnTo>
                  <a:pt x="16114" y="30000"/>
                </a:lnTo>
                <a:lnTo>
                  <a:pt x="10349" y="35349"/>
                </a:lnTo>
                <a:lnTo>
                  <a:pt x="10349" y="48217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8" name="object 25"/>
          <xdr:cNvSpPr>
            <a:spLocks/>
          </xdr:cNvSpPr>
        </xdr:nvSpPr>
        <xdr:spPr bwMode="auto">
          <a:xfrm>
            <a:off x="1195388" y="895350"/>
            <a:ext cx="38100" cy="82550"/>
          </a:xfrm>
          <a:custGeom>
            <a:avLst/>
            <a:gdLst>
              <a:gd name="T0" fmla="*/ 35094 w 37940"/>
              <a:gd name="T1" fmla="*/ 3427 h 83566"/>
              <a:gd name="T2" fmla="*/ 38584 w 37940"/>
              <a:gd name="T3" fmla="*/ 8733 h 83566"/>
              <a:gd name="T4" fmla="*/ 38314 w 37940"/>
              <a:gd name="T5" fmla="*/ 27476 h 83566"/>
              <a:gd name="T6" fmla="*/ 34835 w 37940"/>
              <a:gd name="T7" fmla="*/ 12408 h 83566"/>
              <a:gd name="T8" fmla="*/ 29419 w 37940"/>
              <a:gd name="T9" fmla="*/ 0 h 83566"/>
              <a:gd name="T10" fmla="*/ 35094 w 37940"/>
              <a:gd name="T11" fmla="*/ 3427 h 83566"/>
              <a:gd name="T12" fmla="*/ 3004 w 37940"/>
              <a:gd name="T13" fmla="*/ 44481 h 83566"/>
              <a:gd name="T14" fmla="*/ 0 w 37940"/>
              <a:gd name="T15" fmla="*/ 28237 h 83566"/>
              <a:gd name="T16" fmla="*/ 2612 w 37940"/>
              <a:gd name="T17" fmla="*/ 12993 h 83566"/>
              <a:gd name="T18" fmla="*/ 10584 w 37940"/>
              <a:gd name="T19" fmla="*/ 3228 h 83566"/>
              <a:gd name="T20" fmla="*/ 23077 w 37940"/>
              <a:gd name="T21" fmla="*/ 0 h 83566"/>
              <a:gd name="T22" fmla="*/ 29419 w 37940"/>
              <a:gd name="T23" fmla="*/ 0 h 83566"/>
              <a:gd name="T24" fmla="*/ 34835 w 37940"/>
              <a:gd name="T25" fmla="*/ 12408 h 83566"/>
              <a:gd name="T26" fmla="*/ 24435 w 37940"/>
              <a:gd name="T27" fmla="*/ 7300 h 83566"/>
              <a:gd name="T28" fmla="*/ 23922 w 37940"/>
              <a:gd name="T29" fmla="*/ 7307 h 83566"/>
              <a:gd name="T30" fmla="*/ 13807 w 37940"/>
              <a:gd name="T31" fmla="*/ 12796 h 83566"/>
              <a:gd name="T32" fmla="*/ 10578 w 37940"/>
              <a:gd name="T33" fmla="*/ 28237 h 83566"/>
              <a:gd name="T34" fmla="*/ 10582 w 37940"/>
              <a:gd name="T35" fmla="*/ 29014 h 83566"/>
              <a:gd name="T36" fmla="*/ 14059 w 37940"/>
              <a:gd name="T37" fmla="*/ 44093 h 83566"/>
              <a:gd name="T38" fmla="*/ 24435 w 37940"/>
              <a:gd name="T39" fmla="*/ 49200 h 83566"/>
              <a:gd name="T40" fmla="*/ 24986 w 37940"/>
              <a:gd name="T41" fmla="*/ 49193 h 83566"/>
              <a:gd name="T42" fmla="*/ 35095 w 37940"/>
              <a:gd name="T43" fmla="*/ 43689 h 83566"/>
              <a:gd name="T44" fmla="*/ 38318 w 37940"/>
              <a:gd name="T45" fmla="*/ 28237 h 83566"/>
              <a:gd name="T46" fmla="*/ 38314 w 37940"/>
              <a:gd name="T47" fmla="*/ 27476 h 83566"/>
              <a:gd name="T48" fmla="*/ 38584 w 37940"/>
              <a:gd name="T49" fmla="*/ 8733 h 83566"/>
              <a:gd name="T50" fmla="*/ 38824 w 37940"/>
              <a:gd name="T51" fmla="*/ 8733 h 83566"/>
              <a:gd name="T52" fmla="*/ 39198 w 37940"/>
              <a:gd name="T53" fmla="*/ 822 h 83566"/>
              <a:gd name="T54" fmla="*/ 49323 w 37940"/>
              <a:gd name="T55" fmla="*/ 822 h 83566"/>
              <a:gd name="T56" fmla="*/ 49243 w 37940"/>
              <a:gd name="T57" fmla="*/ 4036 h 83566"/>
              <a:gd name="T58" fmla="*/ 48843 w 37940"/>
              <a:gd name="T59" fmla="*/ 7488 h 83566"/>
              <a:gd name="T60" fmla="*/ 48843 w 37940"/>
              <a:gd name="T61" fmla="*/ 58121 h 83566"/>
              <a:gd name="T62" fmla="*/ 46143 w 37940"/>
              <a:gd name="T63" fmla="*/ 68573 h 83566"/>
              <a:gd name="T64" fmla="*/ 35994 w 37940"/>
              <a:gd name="T65" fmla="*/ 76943 h 83566"/>
              <a:gd name="T66" fmla="*/ 21716 w 37940"/>
              <a:gd name="T67" fmla="*/ 79576 h 83566"/>
              <a:gd name="T68" fmla="*/ 16388 w 37940"/>
              <a:gd name="T69" fmla="*/ 79576 h 83566"/>
              <a:gd name="T70" fmla="*/ 7808 w 37940"/>
              <a:gd name="T71" fmla="*/ 77838 h 83566"/>
              <a:gd name="T72" fmla="*/ 3170 w 37940"/>
              <a:gd name="T73" fmla="*/ 76242 h 83566"/>
              <a:gd name="T74" fmla="*/ 3703 w 37940"/>
              <a:gd name="T75" fmla="*/ 67087 h 83566"/>
              <a:gd name="T76" fmla="*/ 8180 w 37940"/>
              <a:gd name="T77" fmla="*/ 69646 h 83566"/>
              <a:gd name="T78" fmla="*/ 15401 w 37940"/>
              <a:gd name="T79" fmla="*/ 71784 h 83566"/>
              <a:gd name="T80" fmla="*/ 33868 w 37940"/>
              <a:gd name="T81" fmla="*/ 71784 h 83566"/>
              <a:gd name="T82" fmla="*/ 38824 w 37940"/>
              <a:gd name="T83" fmla="*/ 65257 h 83566"/>
              <a:gd name="T84" fmla="*/ 38824 w 37940"/>
              <a:gd name="T85" fmla="*/ 47229 h 83566"/>
              <a:gd name="T86" fmla="*/ 38584 w 37940"/>
              <a:gd name="T87" fmla="*/ 47229 h 83566"/>
              <a:gd name="T88" fmla="*/ 34481 w 37940"/>
              <a:gd name="T89" fmla="*/ 53473 h 83566"/>
              <a:gd name="T90" fmla="*/ 28911 w 37940"/>
              <a:gd name="T91" fmla="*/ 56477 h 83566"/>
              <a:gd name="T92" fmla="*/ 21956 w 37940"/>
              <a:gd name="T93" fmla="*/ 56477 h 83566"/>
              <a:gd name="T94" fmla="*/ 11227 w 37940"/>
              <a:gd name="T95" fmla="*/ 53838 h 83566"/>
              <a:gd name="T96" fmla="*/ 3004 w 37940"/>
              <a:gd name="T97" fmla="*/ 44481 h 8356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0" t="0" r="r" b="b"/>
            <a:pathLst>
              <a:path w="37940" h="83566">
                <a:moveTo>
                  <a:pt x="34508" y="3599"/>
                </a:moveTo>
                <a:lnTo>
                  <a:pt x="37940" y="9170"/>
                </a:lnTo>
                <a:lnTo>
                  <a:pt x="37674" y="28854"/>
                </a:lnTo>
                <a:lnTo>
                  <a:pt x="34254" y="13030"/>
                </a:lnTo>
                <a:lnTo>
                  <a:pt x="28927" y="0"/>
                </a:lnTo>
                <a:lnTo>
                  <a:pt x="34508" y="3599"/>
                </a:lnTo>
                <a:close/>
              </a:path>
              <a:path w="37940" h="83566">
                <a:moveTo>
                  <a:pt x="2953" y="46711"/>
                </a:moveTo>
                <a:lnTo>
                  <a:pt x="0" y="29654"/>
                </a:lnTo>
                <a:lnTo>
                  <a:pt x="2568" y="13645"/>
                </a:lnTo>
                <a:lnTo>
                  <a:pt x="10408" y="3390"/>
                </a:lnTo>
                <a:lnTo>
                  <a:pt x="22691" y="0"/>
                </a:lnTo>
                <a:lnTo>
                  <a:pt x="28927" y="0"/>
                </a:lnTo>
                <a:lnTo>
                  <a:pt x="34254" y="13030"/>
                </a:lnTo>
                <a:lnTo>
                  <a:pt x="24027" y="7666"/>
                </a:lnTo>
                <a:lnTo>
                  <a:pt x="23523" y="7673"/>
                </a:lnTo>
                <a:lnTo>
                  <a:pt x="13577" y="13436"/>
                </a:lnTo>
                <a:lnTo>
                  <a:pt x="10402" y="29654"/>
                </a:lnTo>
                <a:lnTo>
                  <a:pt x="10406" y="30468"/>
                </a:lnTo>
                <a:lnTo>
                  <a:pt x="13824" y="46304"/>
                </a:lnTo>
                <a:lnTo>
                  <a:pt x="24027" y="51668"/>
                </a:lnTo>
                <a:lnTo>
                  <a:pt x="24569" y="51659"/>
                </a:lnTo>
                <a:lnTo>
                  <a:pt x="34509" y="45880"/>
                </a:lnTo>
                <a:lnTo>
                  <a:pt x="37678" y="29654"/>
                </a:lnTo>
                <a:lnTo>
                  <a:pt x="37674" y="28854"/>
                </a:lnTo>
                <a:lnTo>
                  <a:pt x="37940" y="9170"/>
                </a:lnTo>
                <a:lnTo>
                  <a:pt x="38176" y="9170"/>
                </a:lnTo>
                <a:lnTo>
                  <a:pt x="38543" y="862"/>
                </a:lnTo>
                <a:lnTo>
                  <a:pt x="48500" y="862"/>
                </a:lnTo>
                <a:lnTo>
                  <a:pt x="48421" y="4239"/>
                </a:lnTo>
                <a:lnTo>
                  <a:pt x="48028" y="7863"/>
                </a:lnTo>
                <a:lnTo>
                  <a:pt x="48028" y="61035"/>
                </a:lnTo>
                <a:lnTo>
                  <a:pt x="45373" y="72012"/>
                </a:lnTo>
                <a:lnTo>
                  <a:pt x="35393" y="80801"/>
                </a:lnTo>
                <a:lnTo>
                  <a:pt x="21354" y="83566"/>
                </a:lnTo>
                <a:lnTo>
                  <a:pt x="16114" y="83566"/>
                </a:lnTo>
                <a:lnTo>
                  <a:pt x="7677" y="81742"/>
                </a:lnTo>
                <a:lnTo>
                  <a:pt x="3118" y="80065"/>
                </a:lnTo>
                <a:lnTo>
                  <a:pt x="3642" y="70452"/>
                </a:lnTo>
                <a:lnTo>
                  <a:pt x="8044" y="73138"/>
                </a:lnTo>
                <a:lnTo>
                  <a:pt x="15144" y="75382"/>
                </a:lnTo>
                <a:lnTo>
                  <a:pt x="33303" y="75382"/>
                </a:lnTo>
                <a:lnTo>
                  <a:pt x="38176" y="68529"/>
                </a:lnTo>
                <a:lnTo>
                  <a:pt x="38176" y="49597"/>
                </a:lnTo>
                <a:lnTo>
                  <a:pt x="37940" y="49597"/>
                </a:lnTo>
                <a:lnTo>
                  <a:pt x="33905" y="56154"/>
                </a:lnTo>
                <a:lnTo>
                  <a:pt x="28429" y="59309"/>
                </a:lnTo>
                <a:lnTo>
                  <a:pt x="21590" y="59309"/>
                </a:lnTo>
                <a:lnTo>
                  <a:pt x="11039" y="56538"/>
                </a:lnTo>
                <a:lnTo>
                  <a:pt x="2953" y="46711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9" name="object 26"/>
          <xdr:cNvSpPr>
            <a:spLocks/>
          </xdr:cNvSpPr>
        </xdr:nvSpPr>
        <xdr:spPr bwMode="auto">
          <a:xfrm>
            <a:off x="1254125" y="868363"/>
            <a:ext cx="49213" cy="85725"/>
          </a:xfrm>
          <a:custGeom>
            <a:avLst/>
            <a:gdLst>
              <a:gd name="T0" fmla="*/ 50806 w 48526"/>
              <a:gd name="T1" fmla="*/ 77790 h 85686"/>
              <a:gd name="T2" fmla="*/ 51166 w 48526"/>
              <a:gd name="T3" fmla="*/ 81471 h 85686"/>
              <a:gd name="T4" fmla="*/ 51334 w 48526"/>
              <a:gd name="T5" fmla="*/ 84979 h 85686"/>
              <a:gd name="T6" fmla="*/ 40772 w 48526"/>
              <a:gd name="T7" fmla="*/ 84979 h 85686"/>
              <a:gd name="T8" fmla="*/ 40357 w 48526"/>
              <a:gd name="T9" fmla="*/ 76557 h 85686"/>
              <a:gd name="T10" fmla="*/ 40107 w 48526"/>
              <a:gd name="T11" fmla="*/ 76557 h 85686"/>
              <a:gd name="T12" fmla="*/ 37253 w 48526"/>
              <a:gd name="T13" fmla="*/ 81101 h 85686"/>
              <a:gd name="T14" fmla="*/ 32347 w 48526"/>
              <a:gd name="T15" fmla="*/ 85842 h 85686"/>
              <a:gd name="T16" fmla="*/ 25389 w 48526"/>
              <a:gd name="T17" fmla="*/ 78163 h 85686"/>
              <a:gd name="T18" fmla="*/ 25952 w 48526"/>
              <a:gd name="T19" fmla="*/ 78155 h 85686"/>
              <a:gd name="T20" fmla="*/ 36479 w 48526"/>
              <a:gd name="T21" fmla="*/ 72370 h 85686"/>
              <a:gd name="T22" fmla="*/ 39857 w 48526"/>
              <a:gd name="T23" fmla="*/ 56135 h 85686"/>
              <a:gd name="T24" fmla="*/ 39852 w 48526"/>
              <a:gd name="T25" fmla="*/ 55273 h 85686"/>
              <a:gd name="T26" fmla="*/ 36200 w 48526"/>
              <a:gd name="T27" fmla="*/ 39442 h 85686"/>
              <a:gd name="T28" fmla="*/ 25389 w 48526"/>
              <a:gd name="T29" fmla="*/ 34079 h 85686"/>
              <a:gd name="T30" fmla="*/ 24818 w 48526"/>
              <a:gd name="T31" fmla="*/ 34088 h 85686"/>
              <a:gd name="T32" fmla="*/ 14311 w 48526"/>
              <a:gd name="T33" fmla="*/ 39878 h 85686"/>
              <a:gd name="T34" fmla="*/ 10949 w 48526"/>
              <a:gd name="T35" fmla="*/ 56135 h 85686"/>
              <a:gd name="T36" fmla="*/ 10954 w 48526"/>
              <a:gd name="T37" fmla="*/ 56935 h 85686"/>
              <a:gd name="T38" fmla="*/ 10497 w 48526"/>
              <a:gd name="T39" fmla="*/ 29919 h 85686"/>
              <a:gd name="T40" fmla="*/ 22839 w 48526"/>
              <a:gd name="T41" fmla="*/ 26399 h 85686"/>
              <a:gd name="T42" fmla="*/ 30268 w 48526"/>
              <a:gd name="T43" fmla="*/ 26399 h 85686"/>
              <a:gd name="T44" fmla="*/ 35201 w 48526"/>
              <a:gd name="T45" fmla="*/ 29016 h 85686"/>
              <a:gd name="T46" fmla="*/ 39552 w 48526"/>
              <a:gd name="T47" fmla="*/ 35117 h 85686"/>
              <a:gd name="T48" fmla="*/ 39857 w 48526"/>
              <a:gd name="T49" fmla="*/ 35117 h 85686"/>
              <a:gd name="T50" fmla="*/ 39857 w 48526"/>
              <a:gd name="T51" fmla="*/ 0 h 85686"/>
              <a:gd name="T52" fmla="*/ 50806 w 48526"/>
              <a:gd name="T53" fmla="*/ 0 h 85686"/>
              <a:gd name="T54" fmla="*/ 50806 w 48526"/>
              <a:gd name="T55" fmla="*/ 77790 h 85686"/>
              <a:gd name="T56" fmla="*/ 2489 w 48526"/>
              <a:gd name="T57" fmla="*/ 40558 h 85686"/>
              <a:gd name="T58" fmla="*/ 10497 w 48526"/>
              <a:gd name="T59" fmla="*/ 29919 h 85686"/>
              <a:gd name="T60" fmla="*/ 10954 w 48526"/>
              <a:gd name="T61" fmla="*/ 56935 h 85686"/>
              <a:gd name="T62" fmla="*/ 14582 w 48526"/>
              <a:gd name="T63" fmla="*/ 72787 h 85686"/>
              <a:gd name="T64" fmla="*/ 25389 w 48526"/>
              <a:gd name="T65" fmla="*/ 78163 h 85686"/>
              <a:gd name="T66" fmla="*/ 32347 w 48526"/>
              <a:gd name="T67" fmla="*/ 85842 h 85686"/>
              <a:gd name="T68" fmla="*/ 22839 w 48526"/>
              <a:gd name="T69" fmla="*/ 85842 h 85686"/>
              <a:gd name="T70" fmla="*/ 11677 w 48526"/>
              <a:gd name="T71" fmla="*/ 83066 h 85686"/>
              <a:gd name="T72" fmla="*/ 3124 w 48526"/>
              <a:gd name="T73" fmla="*/ 73219 h 85686"/>
              <a:gd name="T74" fmla="*/ 0 w 48526"/>
              <a:gd name="T75" fmla="*/ 56135 h 85686"/>
              <a:gd name="T76" fmla="*/ 2489 w 48526"/>
              <a:gd name="T77" fmla="*/ 40558 h 8568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48526" h="85686">
                <a:moveTo>
                  <a:pt x="48028" y="77650"/>
                </a:moveTo>
                <a:lnTo>
                  <a:pt x="48369" y="81323"/>
                </a:lnTo>
                <a:lnTo>
                  <a:pt x="48526" y="84823"/>
                </a:lnTo>
                <a:lnTo>
                  <a:pt x="38543" y="84823"/>
                </a:lnTo>
                <a:lnTo>
                  <a:pt x="38150" y="76417"/>
                </a:lnTo>
                <a:lnTo>
                  <a:pt x="37914" y="76417"/>
                </a:lnTo>
                <a:lnTo>
                  <a:pt x="35215" y="80953"/>
                </a:lnTo>
                <a:lnTo>
                  <a:pt x="30578" y="85686"/>
                </a:lnTo>
                <a:lnTo>
                  <a:pt x="24001" y="78019"/>
                </a:lnTo>
                <a:lnTo>
                  <a:pt x="24534" y="78011"/>
                </a:lnTo>
                <a:lnTo>
                  <a:pt x="34485" y="72238"/>
                </a:lnTo>
                <a:lnTo>
                  <a:pt x="37678" y="56031"/>
                </a:lnTo>
                <a:lnTo>
                  <a:pt x="37673" y="55173"/>
                </a:lnTo>
                <a:lnTo>
                  <a:pt x="34222" y="39370"/>
                </a:lnTo>
                <a:lnTo>
                  <a:pt x="24001" y="34018"/>
                </a:lnTo>
                <a:lnTo>
                  <a:pt x="23461" y="34026"/>
                </a:lnTo>
                <a:lnTo>
                  <a:pt x="13528" y="39806"/>
                </a:lnTo>
                <a:lnTo>
                  <a:pt x="10349" y="56031"/>
                </a:lnTo>
                <a:lnTo>
                  <a:pt x="10354" y="56831"/>
                </a:lnTo>
                <a:lnTo>
                  <a:pt x="9924" y="29863"/>
                </a:lnTo>
                <a:lnTo>
                  <a:pt x="21590" y="26351"/>
                </a:lnTo>
                <a:lnTo>
                  <a:pt x="28612" y="26351"/>
                </a:lnTo>
                <a:lnTo>
                  <a:pt x="33276" y="28964"/>
                </a:lnTo>
                <a:lnTo>
                  <a:pt x="37390" y="35053"/>
                </a:lnTo>
                <a:lnTo>
                  <a:pt x="37678" y="35053"/>
                </a:lnTo>
                <a:lnTo>
                  <a:pt x="37678" y="0"/>
                </a:lnTo>
                <a:lnTo>
                  <a:pt x="48028" y="0"/>
                </a:lnTo>
                <a:lnTo>
                  <a:pt x="48028" y="77650"/>
                </a:lnTo>
                <a:close/>
              </a:path>
              <a:path w="48526" h="85686">
                <a:moveTo>
                  <a:pt x="2353" y="40486"/>
                </a:moveTo>
                <a:lnTo>
                  <a:pt x="9924" y="29863"/>
                </a:lnTo>
                <a:lnTo>
                  <a:pt x="10354" y="56831"/>
                </a:lnTo>
                <a:lnTo>
                  <a:pt x="13784" y="72655"/>
                </a:lnTo>
                <a:lnTo>
                  <a:pt x="24001" y="78019"/>
                </a:lnTo>
                <a:lnTo>
                  <a:pt x="30578" y="85686"/>
                </a:lnTo>
                <a:lnTo>
                  <a:pt x="21590" y="85686"/>
                </a:lnTo>
                <a:lnTo>
                  <a:pt x="11039" y="82914"/>
                </a:lnTo>
                <a:lnTo>
                  <a:pt x="2953" y="73087"/>
                </a:lnTo>
                <a:lnTo>
                  <a:pt x="0" y="56031"/>
                </a:lnTo>
                <a:lnTo>
                  <a:pt x="2353" y="40486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0" name="object 27"/>
          <xdr:cNvSpPr>
            <a:spLocks/>
          </xdr:cNvSpPr>
        </xdr:nvSpPr>
        <xdr:spPr bwMode="auto">
          <a:xfrm>
            <a:off x="1314450" y="895350"/>
            <a:ext cx="46038" cy="58738"/>
          </a:xfrm>
          <a:custGeom>
            <a:avLst/>
            <a:gdLst>
              <a:gd name="T0" fmla="*/ 42674 w 46168"/>
              <a:gd name="T1" fmla="*/ 11275 h 59309"/>
              <a:gd name="T2" fmla="*/ 45650 w 46168"/>
              <a:gd name="T3" fmla="*/ 26371 h 59309"/>
              <a:gd name="T4" fmla="*/ 45650 w 46168"/>
              <a:gd name="T5" fmla="*/ 31210 h 59309"/>
              <a:gd name="T6" fmla="*/ 10649 w 46168"/>
              <a:gd name="T7" fmla="*/ 31210 h 59309"/>
              <a:gd name="T8" fmla="*/ 10659 w 46168"/>
              <a:gd name="T9" fmla="*/ 32171 h 59309"/>
              <a:gd name="T10" fmla="*/ 15058 w 46168"/>
              <a:gd name="T11" fmla="*/ 45762 h 59309"/>
              <a:gd name="T12" fmla="*/ 27514 w 46168"/>
              <a:gd name="T13" fmla="*/ 50157 h 59309"/>
              <a:gd name="T14" fmla="*/ 32618 w 46168"/>
              <a:gd name="T15" fmla="*/ 50157 h 59309"/>
              <a:gd name="T16" fmla="*/ 38214 w 46168"/>
              <a:gd name="T17" fmla="*/ 47881 h 59309"/>
              <a:gd name="T18" fmla="*/ 41737 w 46168"/>
              <a:gd name="T19" fmla="*/ 45556 h 59309"/>
              <a:gd name="T20" fmla="*/ 42230 w 46168"/>
              <a:gd name="T21" fmla="*/ 53833 h 59309"/>
              <a:gd name="T22" fmla="*/ 37360 w 46168"/>
              <a:gd name="T23" fmla="*/ 55873 h 59309"/>
              <a:gd name="T24" fmla="*/ 31038 w 46168"/>
              <a:gd name="T25" fmla="*/ 57057 h 59309"/>
              <a:gd name="T26" fmla="*/ 23882 w 46168"/>
              <a:gd name="T27" fmla="*/ 57045 h 59309"/>
              <a:gd name="T28" fmla="*/ 10695 w 46168"/>
              <a:gd name="T29" fmla="*/ 53269 h 59309"/>
              <a:gd name="T30" fmla="*/ 2691 w 46168"/>
              <a:gd name="T31" fmla="*/ 43441 h 59309"/>
              <a:gd name="T32" fmla="*/ 0 w 46168"/>
              <a:gd name="T33" fmla="*/ 28529 h 59309"/>
              <a:gd name="T34" fmla="*/ 2810 w 46168"/>
              <a:gd name="T35" fmla="*/ 13266 h 59309"/>
              <a:gd name="T36" fmla="*/ 10884 w 46168"/>
              <a:gd name="T37" fmla="*/ 3485 h 59309"/>
              <a:gd name="T38" fmla="*/ 10880 w 46168"/>
              <a:gd name="T39" fmla="*/ 11242 h 59309"/>
              <a:gd name="T40" fmla="*/ 10649 w 46168"/>
              <a:gd name="T41" fmla="*/ 24308 h 59309"/>
              <a:gd name="T42" fmla="*/ 35416 w 46168"/>
              <a:gd name="T43" fmla="*/ 24308 h 59309"/>
              <a:gd name="T44" fmla="*/ 35416 w 46168"/>
              <a:gd name="T45" fmla="*/ 12687 h 59309"/>
              <a:gd name="T46" fmla="*/ 31401 w 46168"/>
              <a:gd name="T47" fmla="*/ 6877 h 59309"/>
              <a:gd name="T48" fmla="*/ 23265 w 46168"/>
              <a:gd name="T49" fmla="*/ 6877 h 59309"/>
              <a:gd name="T50" fmla="*/ 23887 w 46168"/>
              <a:gd name="T51" fmla="*/ 0 h 59309"/>
              <a:gd name="T52" fmla="*/ 34053 w 46168"/>
              <a:gd name="T53" fmla="*/ 2225 h 59309"/>
              <a:gd name="T54" fmla="*/ 42674 w 46168"/>
              <a:gd name="T55" fmla="*/ 11275 h 59309"/>
              <a:gd name="T56" fmla="*/ 16685 w 46168"/>
              <a:gd name="T57" fmla="*/ 6877 h 59309"/>
              <a:gd name="T58" fmla="*/ 10880 w 46168"/>
              <a:gd name="T59" fmla="*/ 11242 h 59309"/>
              <a:gd name="T60" fmla="*/ 10884 w 46168"/>
              <a:gd name="T61" fmla="*/ 3485 h 59309"/>
              <a:gd name="T62" fmla="*/ 23887 w 46168"/>
              <a:gd name="T63" fmla="*/ 0 h 59309"/>
              <a:gd name="T64" fmla="*/ 23265 w 46168"/>
              <a:gd name="T65" fmla="*/ 6877 h 59309"/>
              <a:gd name="T66" fmla="*/ 16685 w 46168"/>
              <a:gd name="T67" fmla="*/ 6877 h 59309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46168" h="59309">
                <a:moveTo>
                  <a:pt x="43158" y="11721"/>
                </a:moveTo>
                <a:lnTo>
                  <a:pt x="46168" y="27411"/>
                </a:lnTo>
                <a:lnTo>
                  <a:pt x="46168" y="32440"/>
                </a:lnTo>
                <a:lnTo>
                  <a:pt x="10769" y="32440"/>
                </a:lnTo>
                <a:lnTo>
                  <a:pt x="10779" y="33441"/>
                </a:lnTo>
                <a:lnTo>
                  <a:pt x="15230" y="47568"/>
                </a:lnTo>
                <a:lnTo>
                  <a:pt x="27826" y="52136"/>
                </a:lnTo>
                <a:lnTo>
                  <a:pt x="32988" y="52136"/>
                </a:lnTo>
                <a:lnTo>
                  <a:pt x="38648" y="49770"/>
                </a:lnTo>
                <a:lnTo>
                  <a:pt x="42211" y="47354"/>
                </a:lnTo>
                <a:lnTo>
                  <a:pt x="42709" y="55957"/>
                </a:lnTo>
                <a:lnTo>
                  <a:pt x="37783" y="58077"/>
                </a:lnTo>
                <a:lnTo>
                  <a:pt x="31390" y="59309"/>
                </a:lnTo>
                <a:lnTo>
                  <a:pt x="24153" y="59296"/>
                </a:lnTo>
                <a:lnTo>
                  <a:pt x="10815" y="55371"/>
                </a:lnTo>
                <a:lnTo>
                  <a:pt x="2723" y="45155"/>
                </a:lnTo>
                <a:lnTo>
                  <a:pt x="0" y="29654"/>
                </a:lnTo>
                <a:lnTo>
                  <a:pt x="2842" y="13789"/>
                </a:lnTo>
                <a:lnTo>
                  <a:pt x="11008" y="3623"/>
                </a:lnTo>
                <a:lnTo>
                  <a:pt x="11004" y="11684"/>
                </a:lnTo>
                <a:lnTo>
                  <a:pt x="10769" y="25267"/>
                </a:lnTo>
                <a:lnTo>
                  <a:pt x="35818" y="25267"/>
                </a:lnTo>
                <a:lnTo>
                  <a:pt x="35818" y="13188"/>
                </a:lnTo>
                <a:lnTo>
                  <a:pt x="31757" y="7148"/>
                </a:lnTo>
                <a:lnTo>
                  <a:pt x="23529" y="7148"/>
                </a:lnTo>
                <a:lnTo>
                  <a:pt x="24158" y="0"/>
                </a:lnTo>
                <a:lnTo>
                  <a:pt x="34439" y="2313"/>
                </a:lnTo>
                <a:lnTo>
                  <a:pt x="43158" y="11721"/>
                </a:lnTo>
                <a:close/>
              </a:path>
              <a:path w="46168" h="59309">
                <a:moveTo>
                  <a:pt x="16874" y="7148"/>
                </a:moveTo>
                <a:lnTo>
                  <a:pt x="11004" y="11684"/>
                </a:lnTo>
                <a:lnTo>
                  <a:pt x="11008" y="3623"/>
                </a:lnTo>
                <a:lnTo>
                  <a:pt x="24158" y="0"/>
                </a:lnTo>
                <a:lnTo>
                  <a:pt x="23529" y="7148"/>
                </a:lnTo>
                <a:lnTo>
                  <a:pt x="16874" y="7148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1" name="object 28"/>
          <xdr:cNvSpPr>
            <a:spLocks/>
          </xdr:cNvSpPr>
        </xdr:nvSpPr>
        <xdr:spPr bwMode="auto">
          <a:xfrm>
            <a:off x="1370013" y="868363"/>
            <a:ext cx="49212" cy="85725"/>
          </a:xfrm>
          <a:custGeom>
            <a:avLst/>
            <a:gdLst>
              <a:gd name="T0" fmla="*/ 25970 w 48500"/>
              <a:gd name="T1" fmla="*/ 78138 h 85686"/>
              <a:gd name="T2" fmla="*/ 26519 w 48500"/>
              <a:gd name="T3" fmla="*/ 78130 h 85686"/>
              <a:gd name="T4" fmla="*/ 37064 w 48500"/>
              <a:gd name="T5" fmla="*/ 72360 h 85686"/>
              <a:gd name="T6" fmla="*/ 40440 w 48500"/>
              <a:gd name="T7" fmla="*/ 56109 h 85686"/>
              <a:gd name="T8" fmla="*/ 40435 w 48500"/>
              <a:gd name="T9" fmla="*/ 55270 h 85686"/>
              <a:gd name="T10" fmla="*/ 36794 w 48500"/>
              <a:gd name="T11" fmla="*/ 39423 h 85686"/>
              <a:gd name="T12" fmla="*/ 25970 w 48500"/>
              <a:gd name="T13" fmla="*/ 34053 h 85686"/>
              <a:gd name="T14" fmla="*/ 25412 w 48500"/>
              <a:gd name="T15" fmla="*/ 34061 h 85686"/>
              <a:gd name="T16" fmla="*/ 14885 w 48500"/>
              <a:gd name="T17" fmla="*/ 39847 h 85686"/>
              <a:gd name="T18" fmla="*/ 11526 w 48500"/>
              <a:gd name="T19" fmla="*/ 56109 h 85686"/>
              <a:gd name="T20" fmla="*/ 11749 w 48500"/>
              <a:gd name="T21" fmla="*/ 35117 h 85686"/>
              <a:gd name="T22" fmla="*/ 16164 w 48500"/>
              <a:gd name="T23" fmla="*/ 29016 h 85686"/>
              <a:gd name="T24" fmla="*/ 21054 w 48500"/>
              <a:gd name="T25" fmla="*/ 26399 h 85686"/>
              <a:gd name="T26" fmla="*/ 28582 w 48500"/>
              <a:gd name="T27" fmla="*/ 26399 h 85686"/>
              <a:gd name="T28" fmla="*/ 39709 w 48500"/>
              <a:gd name="T29" fmla="*/ 29164 h 85686"/>
              <a:gd name="T30" fmla="*/ 48277 w 48500"/>
              <a:gd name="T31" fmla="*/ 39011 h 85686"/>
              <a:gd name="T32" fmla="*/ 51411 w 48500"/>
              <a:gd name="T33" fmla="*/ 56109 h 85686"/>
              <a:gd name="T34" fmla="*/ 48929 w 48500"/>
              <a:gd name="T35" fmla="*/ 71648 h 85686"/>
              <a:gd name="T36" fmla="*/ 40916 w 48500"/>
              <a:gd name="T37" fmla="*/ 82311 h 85686"/>
              <a:gd name="T38" fmla="*/ 28582 w 48500"/>
              <a:gd name="T39" fmla="*/ 85842 h 85686"/>
              <a:gd name="T40" fmla="*/ 25970 w 48500"/>
              <a:gd name="T41" fmla="*/ 78138 h 85686"/>
              <a:gd name="T42" fmla="*/ 11498 w 48500"/>
              <a:gd name="T43" fmla="*/ 35117 h 85686"/>
              <a:gd name="T44" fmla="*/ 11749 w 48500"/>
              <a:gd name="T45" fmla="*/ 35117 h 85686"/>
              <a:gd name="T46" fmla="*/ 11526 w 48500"/>
              <a:gd name="T47" fmla="*/ 56109 h 85686"/>
              <a:gd name="T48" fmla="*/ 11531 w 48500"/>
              <a:gd name="T49" fmla="*/ 56890 h 85686"/>
              <a:gd name="T50" fmla="*/ 15149 w 48500"/>
              <a:gd name="T51" fmla="*/ 72766 h 85686"/>
              <a:gd name="T52" fmla="*/ 25970 w 48500"/>
              <a:gd name="T53" fmla="*/ 78138 h 85686"/>
              <a:gd name="T54" fmla="*/ 28582 w 48500"/>
              <a:gd name="T55" fmla="*/ 85842 h 85686"/>
              <a:gd name="T56" fmla="*/ 18998 w 48500"/>
              <a:gd name="T57" fmla="*/ 85842 h 85686"/>
              <a:gd name="T58" fmla="*/ 14082 w 48500"/>
              <a:gd name="T59" fmla="*/ 81076 h 85686"/>
              <a:gd name="T60" fmla="*/ 11248 w 48500"/>
              <a:gd name="T61" fmla="*/ 76532 h 85686"/>
              <a:gd name="T62" fmla="*/ 10970 w 48500"/>
              <a:gd name="T63" fmla="*/ 76532 h 85686"/>
              <a:gd name="T64" fmla="*/ 10553 w 48500"/>
              <a:gd name="T65" fmla="*/ 84979 h 85686"/>
              <a:gd name="T66" fmla="*/ 0 w 48500"/>
              <a:gd name="T67" fmla="*/ 84979 h 85686"/>
              <a:gd name="T68" fmla="*/ 139 w 48500"/>
              <a:gd name="T69" fmla="*/ 81471 h 85686"/>
              <a:gd name="T70" fmla="*/ 556 w 48500"/>
              <a:gd name="T71" fmla="*/ 77790 h 85686"/>
              <a:gd name="T72" fmla="*/ 556 w 48500"/>
              <a:gd name="T73" fmla="*/ 0 h 85686"/>
              <a:gd name="T74" fmla="*/ 11498 w 48500"/>
              <a:gd name="T75" fmla="*/ 0 h 85686"/>
              <a:gd name="T76" fmla="*/ 11498 w 48500"/>
              <a:gd name="T77" fmla="*/ 35117 h 8568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48500" h="85686">
                <a:moveTo>
                  <a:pt x="24499" y="77995"/>
                </a:moveTo>
                <a:lnTo>
                  <a:pt x="25017" y="77987"/>
                </a:lnTo>
                <a:lnTo>
                  <a:pt x="34966" y="72228"/>
                </a:lnTo>
                <a:lnTo>
                  <a:pt x="38150" y="56006"/>
                </a:lnTo>
                <a:lnTo>
                  <a:pt x="38145" y="55170"/>
                </a:lnTo>
                <a:lnTo>
                  <a:pt x="34710" y="39351"/>
                </a:lnTo>
                <a:lnTo>
                  <a:pt x="24499" y="33993"/>
                </a:lnTo>
                <a:lnTo>
                  <a:pt x="23973" y="34001"/>
                </a:lnTo>
                <a:lnTo>
                  <a:pt x="14043" y="39775"/>
                </a:lnTo>
                <a:lnTo>
                  <a:pt x="10873" y="56006"/>
                </a:lnTo>
                <a:lnTo>
                  <a:pt x="11083" y="35053"/>
                </a:lnTo>
                <a:lnTo>
                  <a:pt x="15249" y="28964"/>
                </a:lnTo>
                <a:lnTo>
                  <a:pt x="19861" y="26351"/>
                </a:lnTo>
                <a:lnTo>
                  <a:pt x="26962" y="26351"/>
                </a:lnTo>
                <a:lnTo>
                  <a:pt x="37460" y="29112"/>
                </a:lnTo>
                <a:lnTo>
                  <a:pt x="45544" y="38939"/>
                </a:lnTo>
                <a:lnTo>
                  <a:pt x="48500" y="56006"/>
                </a:lnTo>
                <a:lnTo>
                  <a:pt x="46157" y="71516"/>
                </a:lnTo>
                <a:lnTo>
                  <a:pt x="38599" y="82163"/>
                </a:lnTo>
                <a:lnTo>
                  <a:pt x="26962" y="85686"/>
                </a:lnTo>
                <a:lnTo>
                  <a:pt x="24499" y="77995"/>
                </a:lnTo>
                <a:close/>
              </a:path>
              <a:path w="48500" h="85686">
                <a:moveTo>
                  <a:pt x="10847" y="35053"/>
                </a:moveTo>
                <a:lnTo>
                  <a:pt x="11083" y="35053"/>
                </a:lnTo>
                <a:lnTo>
                  <a:pt x="10873" y="56006"/>
                </a:lnTo>
                <a:lnTo>
                  <a:pt x="10878" y="56786"/>
                </a:lnTo>
                <a:lnTo>
                  <a:pt x="14291" y="72634"/>
                </a:lnTo>
                <a:lnTo>
                  <a:pt x="24499" y="77995"/>
                </a:lnTo>
                <a:lnTo>
                  <a:pt x="26962" y="85686"/>
                </a:lnTo>
                <a:lnTo>
                  <a:pt x="17922" y="85686"/>
                </a:lnTo>
                <a:lnTo>
                  <a:pt x="13284" y="80928"/>
                </a:lnTo>
                <a:lnTo>
                  <a:pt x="10611" y="76392"/>
                </a:lnTo>
                <a:lnTo>
                  <a:pt x="10349" y="76392"/>
                </a:lnTo>
                <a:lnTo>
                  <a:pt x="9956" y="84823"/>
                </a:lnTo>
                <a:lnTo>
                  <a:pt x="0" y="84823"/>
                </a:lnTo>
                <a:lnTo>
                  <a:pt x="131" y="81323"/>
                </a:lnTo>
                <a:lnTo>
                  <a:pt x="524" y="77650"/>
                </a:lnTo>
                <a:lnTo>
                  <a:pt x="524" y="0"/>
                </a:lnTo>
                <a:lnTo>
                  <a:pt x="10847" y="0"/>
                </a:lnTo>
                <a:lnTo>
                  <a:pt x="10847" y="35053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2" name="object 29"/>
          <xdr:cNvSpPr>
            <a:spLocks/>
          </xdr:cNvSpPr>
        </xdr:nvSpPr>
        <xdr:spPr bwMode="auto">
          <a:xfrm>
            <a:off x="1431925" y="895350"/>
            <a:ext cx="44450" cy="58738"/>
          </a:xfrm>
          <a:custGeom>
            <a:avLst/>
            <a:gdLst>
              <a:gd name="T0" fmla="*/ 10023 w 44779"/>
              <a:gd name="T1" fmla="*/ 0 h 58471"/>
              <a:gd name="T2" fmla="*/ 10023 w 44779"/>
              <a:gd name="T3" fmla="*/ 47169 h 58471"/>
              <a:gd name="T4" fmla="*/ 13611 w 44779"/>
              <a:gd name="T5" fmla="*/ 51213 h 58471"/>
              <a:gd name="T6" fmla="*/ 27907 w 44779"/>
              <a:gd name="T7" fmla="*/ 51213 h 58471"/>
              <a:gd name="T8" fmla="*/ 32920 w 44779"/>
              <a:gd name="T9" fmla="*/ 45941 h 58471"/>
              <a:gd name="T10" fmla="*/ 32920 w 44779"/>
              <a:gd name="T11" fmla="*/ 0 h 58471"/>
              <a:gd name="T12" fmla="*/ 42969 w 44779"/>
              <a:gd name="T13" fmla="*/ 0 h 58471"/>
              <a:gd name="T14" fmla="*/ 42969 w 44779"/>
              <a:gd name="T15" fmla="*/ 50283 h 58471"/>
              <a:gd name="T16" fmla="*/ 43325 w 44779"/>
              <a:gd name="T17" fmla="*/ 54552 h 58471"/>
              <a:gd name="T18" fmla="*/ 43477 w 44779"/>
              <a:gd name="T19" fmla="*/ 58667 h 58471"/>
              <a:gd name="T20" fmla="*/ 33784 w 44779"/>
              <a:gd name="T21" fmla="*/ 58667 h 58471"/>
              <a:gd name="T22" fmla="*/ 33403 w 44779"/>
              <a:gd name="T23" fmla="*/ 49957 h 58471"/>
              <a:gd name="T24" fmla="*/ 33199 w 44779"/>
              <a:gd name="T25" fmla="*/ 49957 h 58471"/>
              <a:gd name="T26" fmla="*/ 29943 w 44779"/>
              <a:gd name="T27" fmla="*/ 56659 h 58471"/>
              <a:gd name="T28" fmla="*/ 24829 w 44779"/>
              <a:gd name="T29" fmla="*/ 59546 h 58471"/>
              <a:gd name="T30" fmla="*/ 17807 w 44779"/>
              <a:gd name="T31" fmla="*/ 59546 h 58471"/>
              <a:gd name="T32" fmla="*/ 5133 w 44779"/>
              <a:gd name="T33" fmla="*/ 55195 h 58471"/>
              <a:gd name="T34" fmla="*/ 12 w 44779"/>
              <a:gd name="T35" fmla="*/ 41660 h 58471"/>
              <a:gd name="T36" fmla="*/ 0 w 44779"/>
              <a:gd name="T37" fmla="*/ 0 h 58471"/>
              <a:gd name="T38" fmla="*/ 10023 w 44779"/>
              <a:gd name="T39" fmla="*/ 0 h 58471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44779" h="58471">
                <a:moveTo>
                  <a:pt x="10323" y="0"/>
                </a:moveTo>
                <a:lnTo>
                  <a:pt x="10323" y="46318"/>
                </a:lnTo>
                <a:lnTo>
                  <a:pt x="14018" y="50287"/>
                </a:lnTo>
                <a:lnTo>
                  <a:pt x="28743" y="50287"/>
                </a:lnTo>
                <a:lnTo>
                  <a:pt x="33905" y="45111"/>
                </a:lnTo>
                <a:lnTo>
                  <a:pt x="33905" y="0"/>
                </a:lnTo>
                <a:lnTo>
                  <a:pt x="44255" y="0"/>
                </a:lnTo>
                <a:lnTo>
                  <a:pt x="44255" y="49375"/>
                </a:lnTo>
                <a:lnTo>
                  <a:pt x="44622" y="53566"/>
                </a:lnTo>
                <a:lnTo>
                  <a:pt x="44779" y="57608"/>
                </a:lnTo>
                <a:lnTo>
                  <a:pt x="34796" y="57608"/>
                </a:lnTo>
                <a:lnTo>
                  <a:pt x="34403" y="49055"/>
                </a:lnTo>
                <a:lnTo>
                  <a:pt x="34193" y="49055"/>
                </a:lnTo>
                <a:lnTo>
                  <a:pt x="30840" y="55636"/>
                </a:lnTo>
                <a:lnTo>
                  <a:pt x="25573" y="58471"/>
                </a:lnTo>
                <a:lnTo>
                  <a:pt x="18341" y="58471"/>
                </a:lnTo>
                <a:lnTo>
                  <a:pt x="5287" y="54198"/>
                </a:lnTo>
                <a:lnTo>
                  <a:pt x="12" y="40907"/>
                </a:lnTo>
                <a:lnTo>
                  <a:pt x="0" y="0"/>
                </a:lnTo>
                <a:lnTo>
                  <a:pt x="10323" y="0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3" name="object 30"/>
          <xdr:cNvSpPr>
            <a:spLocks/>
          </xdr:cNvSpPr>
        </xdr:nvSpPr>
        <xdr:spPr bwMode="auto">
          <a:xfrm>
            <a:off x="1490663" y="895350"/>
            <a:ext cx="28575" cy="58738"/>
          </a:xfrm>
          <a:custGeom>
            <a:avLst/>
            <a:gdLst>
              <a:gd name="T0" fmla="*/ 11179 w 28377"/>
              <a:gd name="T1" fmla="*/ 59546 h 58471"/>
              <a:gd name="T2" fmla="*/ 540 w 28377"/>
              <a:gd name="T3" fmla="*/ 59546 h 58471"/>
              <a:gd name="T4" fmla="*/ 540 w 28377"/>
              <a:gd name="T5" fmla="*/ 9288 h 58471"/>
              <a:gd name="T6" fmla="*/ 161 w 28377"/>
              <a:gd name="T7" fmla="*/ 5046 h 58471"/>
              <a:gd name="T8" fmla="*/ 0 w 28377"/>
              <a:gd name="T9" fmla="*/ 878 h 58471"/>
              <a:gd name="T10" fmla="*/ 10265 w 28377"/>
              <a:gd name="T11" fmla="*/ 878 h 58471"/>
              <a:gd name="T12" fmla="*/ 10641 w 28377"/>
              <a:gd name="T13" fmla="*/ 10066 h 58471"/>
              <a:gd name="T14" fmla="*/ 10883 w 28377"/>
              <a:gd name="T15" fmla="*/ 10066 h 58471"/>
              <a:gd name="T16" fmla="*/ 14332 w 28377"/>
              <a:gd name="T17" fmla="*/ 2911 h 58471"/>
              <a:gd name="T18" fmla="*/ 19722 w 28377"/>
              <a:gd name="T19" fmla="*/ 0 h 58471"/>
              <a:gd name="T20" fmla="*/ 29177 w 28377"/>
              <a:gd name="T21" fmla="*/ 0 h 58471"/>
              <a:gd name="T22" fmla="*/ 29177 w 28377"/>
              <a:gd name="T23" fmla="*/ 9615 h 58471"/>
              <a:gd name="T24" fmla="*/ 26564 w 28377"/>
              <a:gd name="T25" fmla="*/ 9238 h 58471"/>
              <a:gd name="T26" fmla="*/ 16946 w 28377"/>
              <a:gd name="T27" fmla="*/ 9238 h 58471"/>
              <a:gd name="T28" fmla="*/ 11179 w 28377"/>
              <a:gd name="T29" fmla="*/ 15639 h 58471"/>
              <a:gd name="T30" fmla="*/ 11179 w 28377"/>
              <a:gd name="T31" fmla="*/ 59546 h 58471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28377" h="58471">
                <a:moveTo>
                  <a:pt x="10873" y="58471"/>
                </a:moveTo>
                <a:lnTo>
                  <a:pt x="524" y="58471"/>
                </a:lnTo>
                <a:lnTo>
                  <a:pt x="524" y="9120"/>
                </a:lnTo>
                <a:lnTo>
                  <a:pt x="157" y="4954"/>
                </a:lnTo>
                <a:lnTo>
                  <a:pt x="0" y="862"/>
                </a:lnTo>
                <a:lnTo>
                  <a:pt x="9983" y="862"/>
                </a:lnTo>
                <a:lnTo>
                  <a:pt x="10349" y="9884"/>
                </a:lnTo>
                <a:lnTo>
                  <a:pt x="10585" y="9884"/>
                </a:lnTo>
                <a:lnTo>
                  <a:pt x="13939" y="2859"/>
                </a:lnTo>
                <a:lnTo>
                  <a:pt x="19180" y="0"/>
                </a:lnTo>
                <a:lnTo>
                  <a:pt x="28377" y="0"/>
                </a:lnTo>
                <a:lnTo>
                  <a:pt x="28377" y="9441"/>
                </a:lnTo>
                <a:lnTo>
                  <a:pt x="25835" y="9071"/>
                </a:lnTo>
                <a:lnTo>
                  <a:pt x="16481" y="9071"/>
                </a:lnTo>
                <a:lnTo>
                  <a:pt x="10873" y="15357"/>
                </a:lnTo>
                <a:lnTo>
                  <a:pt x="10873" y="58471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4" name="object 31"/>
          <xdr:cNvSpPr>
            <a:spLocks/>
          </xdr:cNvSpPr>
        </xdr:nvSpPr>
        <xdr:spPr bwMode="auto">
          <a:xfrm>
            <a:off x="1525588" y="895350"/>
            <a:ext cx="38100" cy="82550"/>
          </a:xfrm>
          <a:custGeom>
            <a:avLst/>
            <a:gdLst>
              <a:gd name="T0" fmla="*/ 35260 w 37888"/>
              <a:gd name="T1" fmla="*/ 3427 h 83566"/>
              <a:gd name="T2" fmla="*/ 38743 w 37888"/>
              <a:gd name="T3" fmla="*/ 8733 h 83566"/>
              <a:gd name="T4" fmla="*/ 38524 w 37888"/>
              <a:gd name="T5" fmla="*/ 27455 h 83566"/>
              <a:gd name="T6" fmla="*/ 35011 w 37888"/>
              <a:gd name="T7" fmla="*/ 12402 h 83566"/>
              <a:gd name="T8" fmla="*/ 29554 w 37888"/>
              <a:gd name="T9" fmla="*/ 0 h 83566"/>
              <a:gd name="T10" fmla="*/ 35260 w 37888"/>
              <a:gd name="T11" fmla="*/ 3427 h 83566"/>
              <a:gd name="T12" fmla="*/ 3022 w 37888"/>
              <a:gd name="T13" fmla="*/ 44485 h 83566"/>
              <a:gd name="T14" fmla="*/ 0 w 37888"/>
              <a:gd name="T15" fmla="*/ 28237 h 83566"/>
              <a:gd name="T16" fmla="*/ 2619 w 37888"/>
              <a:gd name="T17" fmla="*/ 13004 h 83566"/>
              <a:gd name="T18" fmla="*/ 10630 w 37888"/>
              <a:gd name="T19" fmla="*/ 3231 h 83566"/>
              <a:gd name="T20" fmla="*/ 23176 w 37888"/>
              <a:gd name="T21" fmla="*/ 0 h 83566"/>
              <a:gd name="T22" fmla="*/ 29554 w 37888"/>
              <a:gd name="T23" fmla="*/ 0 h 83566"/>
              <a:gd name="T24" fmla="*/ 35011 w 37888"/>
              <a:gd name="T25" fmla="*/ 12402 h 83566"/>
              <a:gd name="T26" fmla="*/ 24543 w 37888"/>
              <a:gd name="T27" fmla="*/ 7300 h 83566"/>
              <a:gd name="T28" fmla="*/ 24012 w 37888"/>
              <a:gd name="T29" fmla="*/ 7308 h 83566"/>
              <a:gd name="T30" fmla="*/ 13840 w 37888"/>
              <a:gd name="T31" fmla="*/ 12801 h 83566"/>
              <a:gd name="T32" fmla="*/ 10583 w 37888"/>
              <a:gd name="T33" fmla="*/ 28237 h 83566"/>
              <a:gd name="T34" fmla="*/ 10588 w 37888"/>
              <a:gd name="T35" fmla="*/ 29034 h 83566"/>
              <a:gd name="T36" fmla="*/ 14100 w 37888"/>
              <a:gd name="T37" fmla="*/ 44098 h 83566"/>
              <a:gd name="T38" fmla="*/ 24543 w 37888"/>
              <a:gd name="T39" fmla="*/ 49200 h 83566"/>
              <a:gd name="T40" fmla="*/ 25111 w 37888"/>
              <a:gd name="T41" fmla="*/ 49193 h 83566"/>
              <a:gd name="T42" fmla="*/ 35278 w 37888"/>
              <a:gd name="T43" fmla="*/ 43683 h 83566"/>
              <a:gd name="T44" fmla="*/ 38528 w 37888"/>
              <a:gd name="T45" fmla="*/ 28237 h 83566"/>
              <a:gd name="T46" fmla="*/ 38524 w 37888"/>
              <a:gd name="T47" fmla="*/ 27455 h 83566"/>
              <a:gd name="T48" fmla="*/ 38743 w 37888"/>
              <a:gd name="T49" fmla="*/ 8733 h 83566"/>
              <a:gd name="T50" fmla="*/ 39011 w 37888"/>
              <a:gd name="T51" fmla="*/ 8733 h 83566"/>
              <a:gd name="T52" fmla="*/ 39387 w 37888"/>
              <a:gd name="T53" fmla="*/ 822 h 83566"/>
              <a:gd name="T54" fmla="*/ 49594 w 37888"/>
              <a:gd name="T55" fmla="*/ 822 h 83566"/>
              <a:gd name="T56" fmla="*/ 49461 w 37888"/>
              <a:gd name="T57" fmla="*/ 4036 h 83566"/>
              <a:gd name="T58" fmla="*/ 49086 w 37888"/>
              <a:gd name="T59" fmla="*/ 7488 h 83566"/>
              <a:gd name="T60" fmla="*/ 49086 w 37888"/>
              <a:gd name="T61" fmla="*/ 58121 h 83566"/>
              <a:gd name="T62" fmla="*/ 46367 w 37888"/>
              <a:gd name="T63" fmla="*/ 68586 h 83566"/>
              <a:gd name="T64" fmla="*/ 36162 w 37888"/>
              <a:gd name="T65" fmla="*/ 76946 h 83566"/>
              <a:gd name="T66" fmla="*/ 21783 w 37888"/>
              <a:gd name="T67" fmla="*/ 79576 h 83566"/>
              <a:gd name="T68" fmla="*/ 16452 w 37888"/>
              <a:gd name="T69" fmla="*/ 79576 h 83566"/>
              <a:gd name="T70" fmla="*/ 7770 w 37888"/>
              <a:gd name="T71" fmla="*/ 77838 h 83566"/>
              <a:gd name="T72" fmla="*/ 3160 w 37888"/>
              <a:gd name="T73" fmla="*/ 76242 h 83566"/>
              <a:gd name="T74" fmla="*/ 3669 w 37888"/>
              <a:gd name="T75" fmla="*/ 67087 h 83566"/>
              <a:gd name="T76" fmla="*/ 8198 w 37888"/>
              <a:gd name="T77" fmla="*/ 69646 h 83566"/>
              <a:gd name="T78" fmla="*/ 15460 w 37888"/>
              <a:gd name="T79" fmla="*/ 71784 h 83566"/>
              <a:gd name="T80" fmla="*/ 34026 w 37888"/>
              <a:gd name="T81" fmla="*/ 71784 h 83566"/>
              <a:gd name="T82" fmla="*/ 39011 w 37888"/>
              <a:gd name="T83" fmla="*/ 65257 h 83566"/>
              <a:gd name="T84" fmla="*/ 39011 w 37888"/>
              <a:gd name="T85" fmla="*/ 47229 h 83566"/>
              <a:gd name="T86" fmla="*/ 38743 w 37888"/>
              <a:gd name="T87" fmla="*/ 47229 h 83566"/>
              <a:gd name="T88" fmla="*/ 34645 w 37888"/>
              <a:gd name="T89" fmla="*/ 53473 h 83566"/>
              <a:gd name="T90" fmla="*/ 29018 w 37888"/>
              <a:gd name="T91" fmla="*/ 56477 h 83566"/>
              <a:gd name="T92" fmla="*/ 22051 w 37888"/>
              <a:gd name="T93" fmla="*/ 56477 h 83566"/>
              <a:gd name="T94" fmla="*/ 11288 w 37888"/>
              <a:gd name="T95" fmla="*/ 53843 h 83566"/>
              <a:gd name="T96" fmla="*/ 3022 w 37888"/>
              <a:gd name="T97" fmla="*/ 44485 h 8356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0" t="0" r="r" b="b"/>
            <a:pathLst>
              <a:path w="37888" h="83566">
                <a:moveTo>
                  <a:pt x="34482" y="3599"/>
                </a:moveTo>
                <a:lnTo>
                  <a:pt x="37888" y="9170"/>
                </a:lnTo>
                <a:lnTo>
                  <a:pt x="37674" y="28832"/>
                </a:lnTo>
                <a:lnTo>
                  <a:pt x="34237" y="13024"/>
                </a:lnTo>
                <a:lnTo>
                  <a:pt x="28901" y="0"/>
                </a:lnTo>
                <a:lnTo>
                  <a:pt x="34482" y="3599"/>
                </a:lnTo>
                <a:close/>
              </a:path>
              <a:path w="37888" h="83566">
                <a:moveTo>
                  <a:pt x="2954" y="46716"/>
                </a:moveTo>
                <a:lnTo>
                  <a:pt x="0" y="29654"/>
                </a:lnTo>
                <a:lnTo>
                  <a:pt x="2562" y="13656"/>
                </a:lnTo>
                <a:lnTo>
                  <a:pt x="10396" y="3393"/>
                </a:lnTo>
                <a:lnTo>
                  <a:pt x="22664" y="0"/>
                </a:lnTo>
                <a:lnTo>
                  <a:pt x="28901" y="0"/>
                </a:lnTo>
                <a:lnTo>
                  <a:pt x="34237" y="13024"/>
                </a:lnTo>
                <a:lnTo>
                  <a:pt x="24001" y="7666"/>
                </a:lnTo>
                <a:lnTo>
                  <a:pt x="23482" y="7674"/>
                </a:lnTo>
                <a:lnTo>
                  <a:pt x="13534" y="13442"/>
                </a:lnTo>
                <a:lnTo>
                  <a:pt x="10349" y="29654"/>
                </a:lnTo>
                <a:lnTo>
                  <a:pt x="10354" y="30490"/>
                </a:lnTo>
                <a:lnTo>
                  <a:pt x="13789" y="46309"/>
                </a:lnTo>
                <a:lnTo>
                  <a:pt x="24001" y="51668"/>
                </a:lnTo>
                <a:lnTo>
                  <a:pt x="24557" y="51659"/>
                </a:lnTo>
                <a:lnTo>
                  <a:pt x="34500" y="45874"/>
                </a:lnTo>
                <a:lnTo>
                  <a:pt x="37678" y="29654"/>
                </a:lnTo>
                <a:lnTo>
                  <a:pt x="37674" y="28832"/>
                </a:lnTo>
                <a:lnTo>
                  <a:pt x="37888" y="9170"/>
                </a:lnTo>
                <a:lnTo>
                  <a:pt x="38150" y="9170"/>
                </a:lnTo>
                <a:lnTo>
                  <a:pt x="38517" y="862"/>
                </a:lnTo>
                <a:lnTo>
                  <a:pt x="48500" y="862"/>
                </a:lnTo>
                <a:lnTo>
                  <a:pt x="48369" y="4239"/>
                </a:lnTo>
                <a:lnTo>
                  <a:pt x="48002" y="7863"/>
                </a:lnTo>
                <a:lnTo>
                  <a:pt x="48002" y="61035"/>
                </a:lnTo>
                <a:lnTo>
                  <a:pt x="45343" y="72026"/>
                </a:lnTo>
                <a:lnTo>
                  <a:pt x="35364" y="80804"/>
                </a:lnTo>
                <a:lnTo>
                  <a:pt x="21302" y="83566"/>
                </a:lnTo>
                <a:lnTo>
                  <a:pt x="16088" y="83566"/>
                </a:lnTo>
                <a:lnTo>
                  <a:pt x="7598" y="81742"/>
                </a:lnTo>
                <a:lnTo>
                  <a:pt x="3091" y="80065"/>
                </a:lnTo>
                <a:lnTo>
                  <a:pt x="3589" y="70452"/>
                </a:lnTo>
                <a:lnTo>
                  <a:pt x="8017" y="73138"/>
                </a:lnTo>
                <a:lnTo>
                  <a:pt x="15118" y="75382"/>
                </a:lnTo>
                <a:lnTo>
                  <a:pt x="33276" y="75382"/>
                </a:lnTo>
                <a:lnTo>
                  <a:pt x="38150" y="68529"/>
                </a:lnTo>
                <a:lnTo>
                  <a:pt x="38150" y="49597"/>
                </a:lnTo>
                <a:lnTo>
                  <a:pt x="37888" y="49597"/>
                </a:lnTo>
                <a:lnTo>
                  <a:pt x="33879" y="56154"/>
                </a:lnTo>
                <a:lnTo>
                  <a:pt x="28377" y="59309"/>
                </a:lnTo>
                <a:lnTo>
                  <a:pt x="21564" y="59309"/>
                </a:lnTo>
                <a:lnTo>
                  <a:pt x="11039" y="56543"/>
                </a:lnTo>
                <a:lnTo>
                  <a:pt x="2954" y="46716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5" name="object 32"/>
          <xdr:cNvSpPr>
            <a:spLocks/>
          </xdr:cNvSpPr>
        </xdr:nvSpPr>
        <xdr:spPr bwMode="auto">
          <a:xfrm>
            <a:off x="1619250" y="893763"/>
            <a:ext cx="42863" cy="39687"/>
          </a:xfrm>
          <a:custGeom>
            <a:avLst/>
            <a:gdLst>
              <a:gd name="T0" fmla="*/ 22592 w 42107"/>
              <a:gd name="T1" fmla="*/ 0 h 39564"/>
              <a:gd name="T2" fmla="*/ 37048 w 42107"/>
              <a:gd name="T3" fmla="*/ 4602 h 39564"/>
              <a:gd name="T4" fmla="*/ 44784 w 42107"/>
              <a:gd name="T5" fmla="*/ 16106 h 39564"/>
              <a:gd name="T6" fmla="*/ 45213 w 42107"/>
              <a:gd name="T7" fmla="*/ 20016 h 39564"/>
              <a:gd name="T8" fmla="*/ 40015 w 42107"/>
              <a:gd name="T9" fmla="*/ 32834 h 39564"/>
              <a:gd name="T10" fmla="*/ 27029 w 42107"/>
              <a:gd name="T11" fmla="*/ 39677 h 39564"/>
              <a:gd name="T12" fmla="*/ 22592 w 42107"/>
              <a:gd name="T13" fmla="*/ 40058 h 39564"/>
              <a:gd name="T14" fmla="*/ 8158 w 42107"/>
              <a:gd name="T15" fmla="*/ 35453 h 39564"/>
              <a:gd name="T16" fmla="*/ 427 w 42107"/>
              <a:gd name="T17" fmla="*/ 23933 h 39564"/>
              <a:gd name="T18" fmla="*/ 0 w 42107"/>
              <a:gd name="T19" fmla="*/ 20016 h 39564"/>
              <a:gd name="T20" fmla="*/ 5207 w 42107"/>
              <a:gd name="T21" fmla="*/ 7215 h 39564"/>
              <a:gd name="T22" fmla="*/ 18203 w 42107"/>
              <a:gd name="T23" fmla="*/ 375 h 39564"/>
              <a:gd name="T24" fmla="*/ 22592 w 42107"/>
              <a:gd name="T25" fmla="*/ 0 h 3956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42107" h="39564">
                <a:moveTo>
                  <a:pt x="21040" y="0"/>
                </a:moveTo>
                <a:lnTo>
                  <a:pt x="34503" y="4546"/>
                </a:lnTo>
                <a:lnTo>
                  <a:pt x="41707" y="15907"/>
                </a:lnTo>
                <a:lnTo>
                  <a:pt x="42107" y="19769"/>
                </a:lnTo>
                <a:lnTo>
                  <a:pt x="37266" y="32429"/>
                </a:lnTo>
                <a:lnTo>
                  <a:pt x="25172" y="39187"/>
                </a:lnTo>
                <a:lnTo>
                  <a:pt x="21040" y="39564"/>
                </a:lnTo>
                <a:lnTo>
                  <a:pt x="7598" y="35015"/>
                </a:lnTo>
                <a:lnTo>
                  <a:pt x="398" y="23638"/>
                </a:lnTo>
                <a:lnTo>
                  <a:pt x="0" y="19769"/>
                </a:lnTo>
                <a:lnTo>
                  <a:pt x="4849" y="7127"/>
                </a:lnTo>
                <a:lnTo>
                  <a:pt x="16953" y="371"/>
                </a:lnTo>
                <a:lnTo>
                  <a:pt x="21040" y="0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6" name="object 33"/>
          <xdr:cNvSpPr>
            <a:spLocks/>
          </xdr:cNvSpPr>
        </xdr:nvSpPr>
        <xdr:spPr bwMode="auto">
          <a:xfrm>
            <a:off x="1706563" y="873125"/>
            <a:ext cx="42862" cy="80963"/>
          </a:xfrm>
          <a:custGeom>
            <a:avLst/>
            <a:gdLst>
              <a:gd name="T0" fmla="*/ 33788 w 43364"/>
              <a:gd name="T1" fmla="*/ 1153 h 80632"/>
              <a:gd name="T2" fmla="*/ 37414 w 43364"/>
              <a:gd name="T3" fmla="*/ 2632 h 80632"/>
              <a:gd name="T4" fmla="*/ 37414 w 43364"/>
              <a:gd name="T5" fmla="*/ 12404 h 80632"/>
              <a:gd name="T6" fmla="*/ 33538 w 43364"/>
              <a:gd name="T7" fmla="*/ 10073 h 80632"/>
              <a:gd name="T8" fmla="*/ 28536 w 43364"/>
              <a:gd name="T9" fmla="*/ 8694 h 80632"/>
              <a:gd name="T10" fmla="*/ 15755 w 43364"/>
              <a:gd name="T11" fmla="*/ 8694 h 80632"/>
              <a:gd name="T12" fmla="*/ 10754 w 43364"/>
              <a:gd name="T13" fmla="*/ 13856 h 80632"/>
              <a:gd name="T14" fmla="*/ 10754 w 43364"/>
              <a:gd name="T15" fmla="*/ 25859 h 80632"/>
              <a:gd name="T16" fmla="*/ 12854 w 43364"/>
              <a:gd name="T17" fmla="*/ 29118 h 80632"/>
              <a:gd name="T18" fmla="*/ 24534 w 43364"/>
              <a:gd name="T19" fmla="*/ 35808 h 80632"/>
              <a:gd name="T20" fmla="*/ 36650 w 43364"/>
              <a:gd name="T21" fmla="*/ 45310 h 80632"/>
              <a:gd name="T22" fmla="*/ 41186 w 43364"/>
              <a:gd name="T23" fmla="*/ 55853 h 80632"/>
              <a:gd name="T24" fmla="*/ 41391 w 43364"/>
              <a:gd name="T25" fmla="*/ 59211 h 80632"/>
              <a:gd name="T26" fmla="*/ 37929 w 43364"/>
              <a:gd name="T27" fmla="*/ 72154 h 80632"/>
              <a:gd name="T28" fmla="*/ 27646 w 43364"/>
              <a:gd name="T29" fmla="*/ 80323 h 80632"/>
              <a:gd name="T30" fmla="*/ 17631 w 43364"/>
              <a:gd name="T31" fmla="*/ 81964 h 80632"/>
              <a:gd name="T32" fmla="*/ 11103 w 43364"/>
              <a:gd name="T33" fmla="*/ 81964 h 80632"/>
              <a:gd name="T34" fmla="*/ 4902 w 43364"/>
              <a:gd name="T35" fmla="*/ 80586 h 80632"/>
              <a:gd name="T36" fmla="*/ 549 w 43364"/>
              <a:gd name="T37" fmla="*/ 78557 h 80632"/>
              <a:gd name="T38" fmla="*/ 549 w 43364"/>
              <a:gd name="T39" fmla="*/ 68082 h 80632"/>
              <a:gd name="T40" fmla="*/ 5251 w 43364"/>
              <a:gd name="T41" fmla="*/ 70864 h 80632"/>
              <a:gd name="T42" fmla="*/ 11329 w 43364"/>
              <a:gd name="T43" fmla="*/ 73269 h 80632"/>
              <a:gd name="T44" fmla="*/ 25385 w 43364"/>
              <a:gd name="T45" fmla="*/ 73269 h 80632"/>
              <a:gd name="T46" fmla="*/ 30636 w 43364"/>
              <a:gd name="T47" fmla="*/ 67155 h 80632"/>
              <a:gd name="T48" fmla="*/ 30636 w 43364"/>
              <a:gd name="T49" fmla="*/ 54375 h 80632"/>
              <a:gd name="T50" fmla="*/ 28987 w 43364"/>
              <a:gd name="T51" fmla="*/ 50793 h 80632"/>
              <a:gd name="T52" fmla="*/ 18007 w 43364"/>
              <a:gd name="T53" fmla="*/ 44227 h 80632"/>
              <a:gd name="T54" fmla="*/ 4904 w 43364"/>
              <a:gd name="T55" fmla="*/ 34539 h 80632"/>
              <a:gd name="T56" fmla="*/ 290 w 43364"/>
              <a:gd name="T57" fmla="*/ 24788 h 80632"/>
              <a:gd name="T58" fmla="*/ 0 w 43364"/>
              <a:gd name="T59" fmla="*/ 20146 h 80632"/>
              <a:gd name="T60" fmla="*/ 4630 w 43364"/>
              <a:gd name="T61" fmla="*/ 7079 h 80632"/>
              <a:gd name="T62" fmla="*/ 16266 w 43364"/>
              <a:gd name="T63" fmla="*/ 662 h 80632"/>
              <a:gd name="T64" fmla="*/ 22683 w 43364"/>
              <a:gd name="T65" fmla="*/ 0 h 80632"/>
              <a:gd name="T66" fmla="*/ 28061 w 43364"/>
              <a:gd name="T67" fmla="*/ 0 h 80632"/>
              <a:gd name="T68" fmla="*/ 33788 w 43364"/>
              <a:gd name="T69" fmla="*/ 1153 h 80632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43364" h="80632">
                <a:moveTo>
                  <a:pt x="35399" y="1133"/>
                </a:moveTo>
                <a:lnTo>
                  <a:pt x="39198" y="2588"/>
                </a:lnTo>
                <a:lnTo>
                  <a:pt x="39198" y="12202"/>
                </a:lnTo>
                <a:lnTo>
                  <a:pt x="35137" y="9909"/>
                </a:lnTo>
                <a:lnTo>
                  <a:pt x="29896" y="8553"/>
                </a:lnTo>
                <a:lnTo>
                  <a:pt x="16507" y="8553"/>
                </a:lnTo>
                <a:lnTo>
                  <a:pt x="11266" y="13631"/>
                </a:lnTo>
                <a:lnTo>
                  <a:pt x="11266" y="25439"/>
                </a:lnTo>
                <a:lnTo>
                  <a:pt x="13467" y="28644"/>
                </a:lnTo>
                <a:lnTo>
                  <a:pt x="25704" y="35226"/>
                </a:lnTo>
                <a:lnTo>
                  <a:pt x="38396" y="44574"/>
                </a:lnTo>
                <a:lnTo>
                  <a:pt x="43150" y="54946"/>
                </a:lnTo>
                <a:lnTo>
                  <a:pt x="43364" y="58249"/>
                </a:lnTo>
                <a:lnTo>
                  <a:pt x="39737" y="70981"/>
                </a:lnTo>
                <a:lnTo>
                  <a:pt x="28964" y="79018"/>
                </a:lnTo>
                <a:lnTo>
                  <a:pt x="18472" y="80632"/>
                </a:lnTo>
                <a:lnTo>
                  <a:pt x="11633" y="80632"/>
                </a:lnTo>
                <a:lnTo>
                  <a:pt x="5135" y="79277"/>
                </a:lnTo>
                <a:lnTo>
                  <a:pt x="576" y="77280"/>
                </a:lnTo>
                <a:lnTo>
                  <a:pt x="576" y="66976"/>
                </a:lnTo>
                <a:lnTo>
                  <a:pt x="5502" y="69712"/>
                </a:lnTo>
                <a:lnTo>
                  <a:pt x="11869" y="72078"/>
                </a:lnTo>
                <a:lnTo>
                  <a:pt x="26595" y="72078"/>
                </a:lnTo>
                <a:lnTo>
                  <a:pt x="32097" y="66064"/>
                </a:lnTo>
                <a:lnTo>
                  <a:pt x="32097" y="53492"/>
                </a:lnTo>
                <a:lnTo>
                  <a:pt x="30368" y="49967"/>
                </a:lnTo>
                <a:lnTo>
                  <a:pt x="18865" y="43508"/>
                </a:lnTo>
                <a:lnTo>
                  <a:pt x="5137" y="33978"/>
                </a:lnTo>
                <a:lnTo>
                  <a:pt x="302" y="24385"/>
                </a:lnTo>
                <a:lnTo>
                  <a:pt x="0" y="19819"/>
                </a:lnTo>
                <a:lnTo>
                  <a:pt x="4851" y="6963"/>
                </a:lnTo>
                <a:lnTo>
                  <a:pt x="17042" y="650"/>
                </a:lnTo>
                <a:lnTo>
                  <a:pt x="23765" y="0"/>
                </a:lnTo>
                <a:lnTo>
                  <a:pt x="29398" y="0"/>
                </a:lnTo>
                <a:lnTo>
                  <a:pt x="35399" y="1133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7" name="object 34"/>
          <xdr:cNvSpPr>
            <a:spLocks/>
          </xdr:cNvSpPr>
        </xdr:nvSpPr>
        <xdr:spPr bwMode="auto">
          <a:xfrm>
            <a:off x="1758950" y="881063"/>
            <a:ext cx="31750" cy="73025"/>
          </a:xfrm>
          <a:custGeom>
            <a:avLst/>
            <a:gdLst>
              <a:gd name="T0" fmla="*/ 17043 w 33172"/>
              <a:gd name="T1" fmla="*/ 62748 h 73065"/>
              <a:gd name="T2" fmla="*/ 18582 w 33172"/>
              <a:gd name="T3" fmla="*/ 65254 h 73065"/>
              <a:gd name="T4" fmla="*/ 24651 w 33172"/>
              <a:gd name="T5" fmla="*/ 65254 h 73065"/>
              <a:gd name="T6" fmla="*/ 27816 w 33172"/>
              <a:gd name="T7" fmla="*/ 63754 h 73065"/>
              <a:gd name="T8" fmla="*/ 27839 w 33172"/>
              <a:gd name="T9" fmla="*/ 71454 h 73065"/>
              <a:gd name="T10" fmla="*/ 25794 w 33172"/>
              <a:gd name="T11" fmla="*/ 72214 h 73065"/>
              <a:gd name="T12" fmla="*/ 22914 w 33172"/>
              <a:gd name="T13" fmla="*/ 72905 h 73065"/>
              <a:gd name="T14" fmla="*/ 12599 w 33172"/>
              <a:gd name="T15" fmla="*/ 72905 h 73065"/>
              <a:gd name="T16" fmla="*/ 8356 w 33172"/>
              <a:gd name="T17" fmla="*/ 69387 h 73065"/>
              <a:gd name="T18" fmla="*/ 8356 w 33172"/>
              <a:gd name="T19" fmla="*/ 22236 h 73065"/>
              <a:gd name="T20" fmla="*/ 0 w 33172"/>
              <a:gd name="T21" fmla="*/ 22236 h 73065"/>
              <a:gd name="T22" fmla="*/ 0 w 33172"/>
              <a:gd name="T23" fmla="*/ 14561 h 73065"/>
              <a:gd name="T24" fmla="*/ 8356 w 33172"/>
              <a:gd name="T25" fmla="*/ 14561 h 73065"/>
              <a:gd name="T26" fmla="*/ 8356 w 33172"/>
              <a:gd name="T27" fmla="*/ 2851 h 73065"/>
              <a:gd name="T28" fmla="*/ 17043 w 33172"/>
              <a:gd name="T29" fmla="*/ 0 h 73065"/>
              <a:gd name="T30" fmla="*/ 17043 w 33172"/>
              <a:gd name="T31" fmla="*/ 14561 h 73065"/>
              <a:gd name="T32" fmla="*/ 27816 w 33172"/>
              <a:gd name="T33" fmla="*/ 14561 h 73065"/>
              <a:gd name="T34" fmla="*/ 27816 w 33172"/>
              <a:gd name="T35" fmla="*/ 22236 h 73065"/>
              <a:gd name="T36" fmla="*/ 17043 w 33172"/>
              <a:gd name="T37" fmla="*/ 22236 h 73065"/>
              <a:gd name="T38" fmla="*/ 17043 w 33172"/>
              <a:gd name="T39" fmla="*/ 62748 h 7306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33172" h="73065">
                <a:moveTo>
                  <a:pt x="20306" y="62884"/>
                </a:moveTo>
                <a:lnTo>
                  <a:pt x="22140" y="65398"/>
                </a:lnTo>
                <a:lnTo>
                  <a:pt x="29372" y="65398"/>
                </a:lnTo>
                <a:lnTo>
                  <a:pt x="33145" y="63894"/>
                </a:lnTo>
                <a:lnTo>
                  <a:pt x="33172" y="71610"/>
                </a:lnTo>
                <a:lnTo>
                  <a:pt x="30735" y="72374"/>
                </a:lnTo>
                <a:lnTo>
                  <a:pt x="27302" y="73065"/>
                </a:lnTo>
                <a:lnTo>
                  <a:pt x="15013" y="73065"/>
                </a:lnTo>
                <a:lnTo>
                  <a:pt x="9956" y="69539"/>
                </a:lnTo>
                <a:lnTo>
                  <a:pt x="9956" y="22284"/>
                </a:lnTo>
                <a:lnTo>
                  <a:pt x="0" y="22284"/>
                </a:lnTo>
                <a:lnTo>
                  <a:pt x="0" y="14593"/>
                </a:lnTo>
                <a:lnTo>
                  <a:pt x="9956" y="14593"/>
                </a:lnTo>
                <a:lnTo>
                  <a:pt x="9956" y="2859"/>
                </a:lnTo>
                <a:lnTo>
                  <a:pt x="20306" y="0"/>
                </a:lnTo>
                <a:lnTo>
                  <a:pt x="20306" y="14593"/>
                </a:lnTo>
                <a:lnTo>
                  <a:pt x="33145" y="14593"/>
                </a:lnTo>
                <a:lnTo>
                  <a:pt x="33145" y="22284"/>
                </a:lnTo>
                <a:lnTo>
                  <a:pt x="20306" y="22284"/>
                </a:lnTo>
                <a:lnTo>
                  <a:pt x="20306" y="62884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8" name="object 35"/>
          <xdr:cNvSpPr>
            <a:spLocks/>
          </xdr:cNvSpPr>
        </xdr:nvSpPr>
        <xdr:spPr bwMode="auto">
          <a:xfrm>
            <a:off x="1797050" y="895350"/>
            <a:ext cx="46038" cy="58738"/>
          </a:xfrm>
          <a:custGeom>
            <a:avLst/>
            <a:gdLst>
              <a:gd name="T0" fmla="*/ 23238 w 46194"/>
              <a:gd name="T1" fmla="*/ 6877 h 59309"/>
              <a:gd name="T2" fmla="*/ 16673 w 46194"/>
              <a:gd name="T3" fmla="*/ 6877 h 59309"/>
              <a:gd name="T4" fmla="*/ 10883 w 46194"/>
              <a:gd name="T5" fmla="*/ 11242 h 59309"/>
              <a:gd name="T6" fmla="*/ 10625 w 46194"/>
              <a:gd name="T7" fmla="*/ 24308 h 59309"/>
              <a:gd name="T8" fmla="*/ 35388 w 46194"/>
              <a:gd name="T9" fmla="*/ 24308 h 59309"/>
              <a:gd name="T10" fmla="*/ 45574 w 46194"/>
              <a:gd name="T11" fmla="*/ 31210 h 59309"/>
              <a:gd name="T12" fmla="*/ 10625 w 46194"/>
              <a:gd name="T13" fmla="*/ 31210 h 59309"/>
              <a:gd name="T14" fmla="*/ 10637 w 46194"/>
              <a:gd name="T15" fmla="*/ 32221 h 59309"/>
              <a:gd name="T16" fmla="*/ 15054 w 46194"/>
              <a:gd name="T17" fmla="*/ 45774 h 59309"/>
              <a:gd name="T18" fmla="*/ 27504 w 46194"/>
              <a:gd name="T19" fmla="*/ 50157 h 59309"/>
              <a:gd name="T20" fmla="*/ 32545 w 46194"/>
              <a:gd name="T21" fmla="*/ 50157 h 59309"/>
              <a:gd name="T22" fmla="*/ 38154 w 46194"/>
              <a:gd name="T23" fmla="*/ 47881 h 59309"/>
              <a:gd name="T24" fmla="*/ 41670 w 46194"/>
              <a:gd name="T25" fmla="*/ 45556 h 59309"/>
              <a:gd name="T26" fmla="*/ 42161 w 46194"/>
              <a:gd name="T27" fmla="*/ 53833 h 59309"/>
              <a:gd name="T28" fmla="*/ 37301 w 46194"/>
              <a:gd name="T29" fmla="*/ 55873 h 59309"/>
              <a:gd name="T30" fmla="*/ 30994 w 46194"/>
              <a:gd name="T31" fmla="*/ 57057 h 59309"/>
              <a:gd name="T32" fmla="*/ 23832 w 46194"/>
              <a:gd name="T33" fmla="*/ 57044 h 59309"/>
              <a:gd name="T34" fmla="*/ 10668 w 46194"/>
              <a:gd name="T35" fmla="*/ 53263 h 59309"/>
              <a:gd name="T36" fmla="*/ 2686 w 46194"/>
              <a:gd name="T37" fmla="*/ 43437 h 59309"/>
              <a:gd name="T38" fmla="*/ 0 w 46194"/>
              <a:gd name="T39" fmla="*/ 28529 h 59309"/>
              <a:gd name="T40" fmla="*/ 2803 w 46194"/>
              <a:gd name="T41" fmla="*/ 13266 h 59309"/>
              <a:gd name="T42" fmla="*/ 10860 w 46194"/>
              <a:gd name="T43" fmla="*/ 3485 h 59309"/>
              <a:gd name="T44" fmla="*/ 23833 w 46194"/>
              <a:gd name="T45" fmla="*/ 0 h 59309"/>
              <a:gd name="T46" fmla="*/ 34003 w 46194"/>
              <a:gd name="T47" fmla="*/ 2230 h 59309"/>
              <a:gd name="T48" fmla="*/ 35388 w 46194"/>
              <a:gd name="T49" fmla="*/ 12687 h 59309"/>
              <a:gd name="T50" fmla="*/ 31356 w 46194"/>
              <a:gd name="T51" fmla="*/ 6877 h 59309"/>
              <a:gd name="T52" fmla="*/ 23238 w 46194"/>
              <a:gd name="T53" fmla="*/ 6877 h 59309"/>
              <a:gd name="T54" fmla="*/ 42606 w 46194"/>
              <a:gd name="T55" fmla="*/ 11281 h 59309"/>
              <a:gd name="T56" fmla="*/ 45574 w 46194"/>
              <a:gd name="T57" fmla="*/ 26371 h 59309"/>
              <a:gd name="T58" fmla="*/ 45574 w 46194"/>
              <a:gd name="T59" fmla="*/ 31210 h 59309"/>
              <a:gd name="T60" fmla="*/ 35388 w 46194"/>
              <a:gd name="T61" fmla="*/ 24308 h 59309"/>
              <a:gd name="T62" fmla="*/ 35388 w 46194"/>
              <a:gd name="T63" fmla="*/ 12687 h 59309"/>
              <a:gd name="T64" fmla="*/ 34003 w 46194"/>
              <a:gd name="T65" fmla="*/ 2230 h 59309"/>
              <a:gd name="T66" fmla="*/ 42606 w 46194"/>
              <a:gd name="T67" fmla="*/ 11281 h 59309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46194" h="59309">
                <a:moveTo>
                  <a:pt x="23555" y="7148"/>
                </a:moveTo>
                <a:lnTo>
                  <a:pt x="16900" y="7148"/>
                </a:lnTo>
                <a:lnTo>
                  <a:pt x="11031" y="11684"/>
                </a:lnTo>
                <a:lnTo>
                  <a:pt x="10769" y="25267"/>
                </a:lnTo>
                <a:lnTo>
                  <a:pt x="35870" y="25267"/>
                </a:lnTo>
                <a:lnTo>
                  <a:pt x="46194" y="32440"/>
                </a:lnTo>
                <a:lnTo>
                  <a:pt x="10769" y="32440"/>
                </a:lnTo>
                <a:lnTo>
                  <a:pt x="10781" y="33491"/>
                </a:lnTo>
                <a:lnTo>
                  <a:pt x="15259" y="47580"/>
                </a:lnTo>
                <a:lnTo>
                  <a:pt x="27879" y="52136"/>
                </a:lnTo>
                <a:lnTo>
                  <a:pt x="32988" y="52136"/>
                </a:lnTo>
                <a:lnTo>
                  <a:pt x="38674" y="49770"/>
                </a:lnTo>
                <a:lnTo>
                  <a:pt x="42238" y="47354"/>
                </a:lnTo>
                <a:lnTo>
                  <a:pt x="42735" y="55957"/>
                </a:lnTo>
                <a:lnTo>
                  <a:pt x="37809" y="58077"/>
                </a:lnTo>
                <a:lnTo>
                  <a:pt x="31416" y="59309"/>
                </a:lnTo>
                <a:lnTo>
                  <a:pt x="24157" y="59295"/>
                </a:lnTo>
                <a:lnTo>
                  <a:pt x="10813" y="55365"/>
                </a:lnTo>
                <a:lnTo>
                  <a:pt x="2722" y="45150"/>
                </a:lnTo>
                <a:lnTo>
                  <a:pt x="0" y="29654"/>
                </a:lnTo>
                <a:lnTo>
                  <a:pt x="2842" y="13789"/>
                </a:lnTo>
                <a:lnTo>
                  <a:pt x="11008" y="3623"/>
                </a:lnTo>
                <a:lnTo>
                  <a:pt x="24158" y="0"/>
                </a:lnTo>
                <a:lnTo>
                  <a:pt x="34466" y="2318"/>
                </a:lnTo>
                <a:lnTo>
                  <a:pt x="35870" y="13188"/>
                </a:lnTo>
                <a:lnTo>
                  <a:pt x="31783" y="7148"/>
                </a:lnTo>
                <a:lnTo>
                  <a:pt x="23555" y="7148"/>
                </a:lnTo>
                <a:close/>
              </a:path>
              <a:path w="46194" h="59309">
                <a:moveTo>
                  <a:pt x="43186" y="11727"/>
                </a:moveTo>
                <a:lnTo>
                  <a:pt x="46194" y="27411"/>
                </a:lnTo>
                <a:lnTo>
                  <a:pt x="46194" y="32440"/>
                </a:lnTo>
                <a:lnTo>
                  <a:pt x="35870" y="25267"/>
                </a:lnTo>
                <a:lnTo>
                  <a:pt x="35870" y="13188"/>
                </a:lnTo>
                <a:lnTo>
                  <a:pt x="34466" y="2318"/>
                </a:lnTo>
                <a:lnTo>
                  <a:pt x="43186" y="11727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9" name="object 36"/>
          <xdr:cNvSpPr>
            <a:spLocks/>
          </xdr:cNvSpPr>
        </xdr:nvSpPr>
        <xdr:spPr bwMode="auto">
          <a:xfrm>
            <a:off x="1855788" y="895350"/>
            <a:ext cx="44450" cy="58738"/>
          </a:xfrm>
          <a:custGeom>
            <a:avLst/>
            <a:gdLst>
              <a:gd name="T0" fmla="*/ 10531 w 44779"/>
              <a:gd name="T1" fmla="*/ 13629 h 58447"/>
              <a:gd name="T2" fmla="*/ 10531 w 44779"/>
              <a:gd name="T3" fmla="*/ 59619 h 58447"/>
              <a:gd name="T4" fmla="*/ 481 w 44779"/>
              <a:gd name="T5" fmla="*/ 59619 h 58447"/>
              <a:gd name="T6" fmla="*/ 481 w 44779"/>
              <a:gd name="T7" fmla="*/ 9279 h 58447"/>
              <a:gd name="T8" fmla="*/ 100 w 44779"/>
              <a:gd name="T9" fmla="*/ 5030 h 58447"/>
              <a:gd name="T10" fmla="*/ 0 w 44779"/>
              <a:gd name="T11" fmla="*/ 854 h 58447"/>
              <a:gd name="T12" fmla="*/ 9642 w 44779"/>
              <a:gd name="T13" fmla="*/ 854 h 58447"/>
              <a:gd name="T14" fmla="*/ 9997 w 44779"/>
              <a:gd name="T15" fmla="*/ 9605 h 58447"/>
              <a:gd name="T16" fmla="*/ 10277 w 44779"/>
              <a:gd name="T17" fmla="*/ 9605 h 58447"/>
              <a:gd name="T18" fmla="*/ 13483 w 44779"/>
              <a:gd name="T19" fmla="*/ 2915 h 58447"/>
              <a:gd name="T20" fmla="*/ 18622 w 44779"/>
              <a:gd name="T21" fmla="*/ 0 h 58447"/>
              <a:gd name="T22" fmla="*/ 25643 w 44779"/>
              <a:gd name="T23" fmla="*/ 0 h 58447"/>
              <a:gd name="T24" fmla="*/ 38323 w 44779"/>
              <a:gd name="T25" fmla="*/ 4343 h 58447"/>
              <a:gd name="T26" fmla="*/ 43465 w 44779"/>
              <a:gd name="T27" fmla="*/ 17888 h 58447"/>
              <a:gd name="T28" fmla="*/ 43477 w 44779"/>
              <a:gd name="T29" fmla="*/ 59619 h 58447"/>
              <a:gd name="T30" fmla="*/ 33429 w 44779"/>
              <a:gd name="T31" fmla="*/ 59619 h 58447"/>
              <a:gd name="T32" fmla="*/ 33429 w 44779"/>
              <a:gd name="T33" fmla="*/ 12396 h 58447"/>
              <a:gd name="T34" fmla="*/ 29816 w 44779"/>
              <a:gd name="T35" fmla="*/ 8297 h 58447"/>
              <a:gd name="T36" fmla="*/ 15543 w 44779"/>
              <a:gd name="T37" fmla="*/ 8297 h 58447"/>
              <a:gd name="T38" fmla="*/ 10531 w 44779"/>
              <a:gd name="T39" fmla="*/ 13629 h 5844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44779" h="58447">
                <a:moveTo>
                  <a:pt x="10847" y="13360"/>
                </a:moveTo>
                <a:lnTo>
                  <a:pt x="10847" y="58447"/>
                </a:lnTo>
                <a:lnTo>
                  <a:pt x="497" y="58447"/>
                </a:lnTo>
                <a:lnTo>
                  <a:pt x="497" y="9096"/>
                </a:lnTo>
                <a:lnTo>
                  <a:pt x="104" y="4930"/>
                </a:lnTo>
                <a:lnTo>
                  <a:pt x="0" y="838"/>
                </a:lnTo>
                <a:lnTo>
                  <a:pt x="9930" y="838"/>
                </a:lnTo>
                <a:lnTo>
                  <a:pt x="10297" y="9416"/>
                </a:lnTo>
                <a:lnTo>
                  <a:pt x="10585" y="9416"/>
                </a:lnTo>
                <a:lnTo>
                  <a:pt x="13887" y="2859"/>
                </a:lnTo>
                <a:lnTo>
                  <a:pt x="19180" y="0"/>
                </a:lnTo>
                <a:lnTo>
                  <a:pt x="26411" y="0"/>
                </a:lnTo>
                <a:lnTo>
                  <a:pt x="39471" y="4258"/>
                </a:lnTo>
                <a:lnTo>
                  <a:pt x="44766" y="17536"/>
                </a:lnTo>
                <a:lnTo>
                  <a:pt x="44779" y="58447"/>
                </a:lnTo>
                <a:lnTo>
                  <a:pt x="34429" y="58447"/>
                </a:lnTo>
                <a:lnTo>
                  <a:pt x="34429" y="12152"/>
                </a:lnTo>
                <a:lnTo>
                  <a:pt x="30709" y="8134"/>
                </a:lnTo>
                <a:lnTo>
                  <a:pt x="16009" y="8134"/>
                </a:lnTo>
                <a:lnTo>
                  <a:pt x="10847" y="13360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30" name="object 37"/>
          <xdr:cNvSpPr>
            <a:spLocks/>
          </xdr:cNvSpPr>
        </xdr:nvSpPr>
        <xdr:spPr bwMode="auto">
          <a:xfrm>
            <a:off x="1912938" y="868363"/>
            <a:ext cx="47625" cy="85725"/>
          </a:xfrm>
          <a:custGeom>
            <a:avLst/>
            <a:gdLst>
              <a:gd name="T0" fmla="*/ 44679 w 48500"/>
              <a:gd name="T1" fmla="*/ 77790 h 85686"/>
              <a:gd name="T2" fmla="*/ 44996 w 48500"/>
              <a:gd name="T3" fmla="*/ 81471 h 85686"/>
              <a:gd name="T4" fmla="*/ 45094 w 48500"/>
              <a:gd name="T5" fmla="*/ 84979 h 85686"/>
              <a:gd name="T6" fmla="*/ 35836 w 48500"/>
              <a:gd name="T7" fmla="*/ 84979 h 85686"/>
              <a:gd name="T8" fmla="*/ 35470 w 48500"/>
              <a:gd name="T9" fmla="*/ 76557 h 85686"/>
              <a:gd name="T10" fmla="*/ 35276 w 48500"/>
              <a:gd name="T11" fmla="*/ 76557 h 85686"/>
              <a:gd name="T12" fmla="*/ 32767 w 48500"/>
              <a:gd name="T13" fmla="*/ 81101 h 85686"/>
              <a:gd name="T14" fmla="*/ 28478 w 48500"/>
              <a:gd name="T15" fmla="*/ 85842 h 85686"/>
              <a:gd name="T16" fmla="*/ 22340 w 48500"/>
              <a:gd name="T17" fmla="*/ 78163 h 85686"/>
              <a:gd name="T18" fmla="*/ 22835 w 48500"/>
              <a:gd name="T19" fmla="*/ 78155 h 85686"/>
              <a:gd name="T20" fmla="*/ 32087 w 48500"/>
              <a:gd name="T21" fmla="*/ 72370 h 85686"/>
              <a:gd name="T22" fmla="*/ 35057 w 48500"/>
              <a:gd name="T23" fmla="*/ 56135 h 85686"/>
              <a:gd name="T24" fmla="*/ 35051 w 48500"/>
              <a:gd name="T25" fmla="*/ 55273 h 85686"/>
              <a:gd name="T26" fmla="*/ 31842 w 48500"/>
              <a:gd name="T27" fmla="*/ 39442 h 85686"/>
              <a:gd name="T28" fmla="*/ 22340 w 48500"/>
              <a:gd name="T29" fmla="*/ 34079 h 85686"/>
              <a:gd name="T30" fmla="*/ 21851 w 48500"/>
              <a:gd name="T31" fmla="*/ 34088 h 85686"/>
              <a:gd name="T32" fmla="*/ 12618 w 48500"/>
              <a:gd name="T33" fmla="*/ 39872 h 85686"/>
              <a:gd name="T34" fmla="*/ 9671 w 48500"/>
              <a:gd name="T35" fmla="*/ 56135 h 85686"/>
              <a:gd name="T36" fmla="*/ 9675 w 48500"/>
              <a:gd name="T37" fmla="*/ 56913 h 85686"/>
              <a:gd name="T38" fmla="*/ 9237 w 48500"/>
              <a:gd name="T39" fmla="*/ 29919 h 85686"/>
              <a:gd name="T40" fmla="*/ 20073 w 48500"/>
              <a:gd name="T41" fmla="*/ 26399 h 85686"/>
              <a:gd name="T42" fmla="*/ 26651 w 48500"/>
              <a:gd name="T43" fmla="*/ 26399 h 85686"/>
              <a:gd name="T44" fmla="*/ 30964 w 48500"/>
              <a:gd name="T45" fmla="*/ 29016 h 85686"/>
              <a:gd name="T46" fmla="*/ 34813 w 48500"/>
              <a:gd name="T47" fmla="*/ 35117 h 85686"/>
              <a:gd name="T48" fmla="*/ 35057 w 48500"/>
              <a:gd name="T49" fmla="*/ 35117 h 85686"/>
              <a:gd name="T50" fmla="*/ 35057 w 48500"/>
              <a:gd name="T51" fmla="*/ 0 h 85686"/>
              <a:gd name="T52" fmla="*/ 44679 w 48500"/>
              <a:gd name="T53" fmla="*/ 0 h 85686"/>
              <a:gd name="T54" fmla="*/ 44679 w 48500"/>
              <a:gd name="T55" fmla="*/ 77790 h 85686"/>
              <a:gd name="T56" fmla="*/ 2192 w 48500"/>
              <a:gd name="T57" fmla="*/ 40558 h 85686"/>
              <a:gd name="T58" fmla="*/ 9237 w 48500"/>
              <a:gd name="T59" fmla="*/ 29919 h 85686"/>
              <a:gd name="T60" fmla="*/ 9675 w 48500"/>
              <a:gd name="T61" fmla="*/ 56913 h 85686"/>
              <a:gd name="T62" fmla="*/ 12849 w 48500"/>
              <a:gd name="T63" fmla="*/ 72782 h 85686"/>
              <a:gd name="T64" fmla="*/ 22340 w 48500"/>
              <a:gd name="T65" fmla="*/ 78163 h 85686"/>
              <a:gd name="T66" fmla="*/ 28478 w 48500"/>
              <a:gd name="T67" fmla="*/ 85842 h 85686"/>
              <a:gd name="T68" fmla="*/ 20073 w 48500"/>
              <a:gd name="T69" fmla="*/ 85842 h 85686"/>
              <a:gd name="T70" fmla="*/ 10275 w 48500"/>
              <a:gd name="T71" fmla="*/ 83066 h 85686"/>
              <a:gd name="T72" fmla="*/ 2752 w 48500"/>
              <a:gd name="T73" fmla="*/ 73219 h 85686"/>
              <a:gd name="T74" fmla="*/ 0 w 48500"/>
              <a:gd name="T75" fmla="*/ 56135 h 85686"/>
              <a:gd name="T76" fmla="*/ 2192 w 48500"/>
              <a:gd name="T77" fmla="*/ 40558 h 8568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48500" h="85686">
                <a:moveTo>
                  <a:pt x="48054" y="77650"/>
                </a:moveTo>
                <a:lnTo>
                  <a:pt x="48395" y="81323"/>
                </a:lnTo>
                <a:lnTo>
                  <a:pt x="48500" y="84823"/>
                </a:lnTo>
                <a:lnTo>
                  <a:pt x="38543" y="84823"/>
                </a:lnTo>
                <a:lnTo>
                  <a:pt x="38150" y="76417"/>
                </a:lnTo>
                <a:lnTo>
                  <a:pt x="37940" y="76417"/>
                </a:lnTo>
                <a:lnTo>
                  <a:pt x="35242" y="80953"/>
                </a:lnTo>
                <a:lnTo>
                  <a:pt x="30630" y="85686"/>
                </a:lnTo>
                <a:lnTo>
                  <a:pt x="24027" y="78019"/>
                </a:lnTo>
                <a:lnTo>
                  <a:pt x="24560" y="78011"/>
                </a:lnTo>
                <a:lnTo>
                  <a:pt x="34511" y="72238"/>
                </a:lnTo>
                <a:lnTo>
                  <a:pt x="37705" y="56031"/>
                </a:lnTo>
                <a:lnTo>
                  <a:pt x="37699" y="55173"/>
                </a:lnTo>
                <a:lnTo>
                  <a:pt x="34248" y="39370"/>
                </a:lnTo>
                <a:lnTo>
                  <a:pt x="24027" y="34018"/>
                </a:lnTo>
                <a:lnTo>
                  <a:pt x="23501" y="34026"/>
                </a:lnTo>
                <a:lnTo>
                  <a:pt x="13571" y="39800"/>
                </a:lnTo>
                <a:lnTo>
                  <a:pt x="10402" y="56031"/>
                </a:lnTo>
                <a:lnTo>
                  <a:pt x="10406" y="56809"/>
                </a:lnTo>
                <a:lnTo>
                  <a:pt x="9935" y="29863"/>
                </a:lnTo>
                <a:lnTo>
                  <a:pt x="21590" y="26351"/>
                </a:lnTo>
                <a:lnTo>
                  <a:pt x="28665" y="26351"/>
                </a:lnTo>
                <a:lnTo>
                  <a:pt x="33303" y="28964"/>
                </a:lnTo>
                <a:lnTo>
                  <a:pt x="37443" y="35053"/>
                </a:lnTo>
                <a:lnTo>
                  <a:pt x="37705" y="35053"/>
                </a:lnTo>
                <a:lnTo>
                  <a:pt x="37705" y="0"/>
                </a:lnTo>
                <a:lnTo>
                  <a:pt x="48054" y="0"/>
                </a:lnTo>
                <a:lnTo>
                  <a:pt x="48054" y="77650"/>
                </a:lnTo>
                <a:close/>
              </a:path>
              <a:path w="48500" h="85686">
                <a:moveTo>
                  <a:pt x="2358" y="40486"/>
                </a:moveTo>
                <a:lnTo>
                  <a:pt x="9935" y="29863"/>
                </a:lnTo>
                <a:lnTo>
                  <a:pt x="10406" y="56809"/>
                </a:lnTo>
                <a:lnTo>
                  <a:pt x="13819" y="72650"/>
                </a:lnTo>
                <a:lnTo>
                  <a:pt x="24027" y="78019"/>
                </a:lnTo>
                <a:lnTo>
                  <a:pt x="30630" y="85686"/>
                </a:lnTo>
                <a:lnTo>
                  <a:pt x="21590" y="85686"/>
                </a:lnTo>
                <a:lnTo>
                  <a:pt x="11051" y="82914"/>
                </a:lnTo>
                <a:lnTo>
                  <a:pt x="2959" y="73087"/>
                </a:lnTo>
                <a:lnTo>
                  <a:pt x="0" y="56031"/>
                </a:lnTo>
                <a:lnTo>
                  <a:pt x="2358" y="40486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31" name="object 38"/>
          <xdr:cNvSpPr>
            <a:spLocks/>
          </xdr:cNvSpPr>
        </xdr:nvSpPr>
        <xdr:spPr bwMode="auto">
          <a:xfrm>
            <a:off x="1971675" y="895350"/>
            <a:ext cx="46038" cy="58738"/>
          </a:xfrm>
          <a:custGeom>
            <a:avLst/>
            <a:gdLst>
              <a:gd name="T0" fmla="*/ 10613 w 45749"/>
              <a:gd name="T1" fmla="*/ 46309 h 59334"/>
              <a:gd name="T2" fmla="*/ 14160 w 45749"/>
              <a:gd name="T3" fmla="*/ 50097 h 59334"/>
              <a:gd name="T4" fmla="*/ 21443 w 45749"/>
              <a:gd name="T5" fmla="*/ 50097 h 59334"/>
              <a:gd name="T6" fmla="*/ 18540 w 45749"/>
              <a:gd name="T7" fmla="*/ 56986 h 59334"/>
              <a:gd name="T8" fmla="*/ 7953 w 45749"/>
              <a:gd name="T9" fmla="*/ 56986 h 59334"/>
              <a:gd name="T10" fmla="*/ 0 w 45749"/>
              <a:gd name="T11" fmla="*/ 51754 h 59334"/>
              <a:gd name="T12" fmla="*/ 0 w 45749"/>
              <a:gd name="T13" fmla="*/ 41076 h 59334"/>
              <a:gd name="T14" fmla="*/ 2066 w 45749"/>
              <a:gd name="T15" fmla="*/ 32759 h 59334"/>
              <a:gd name="T16" fmla="*/ 11561 w 45749"/>
              <a:gd name="T17" fmla="*/ 25168 h 59334"/>
              <a:gd name="T18" fmla="*/ 30175 w 45749"/>
              <a:gd name="T19" fmla="*/ 22325 h 59334"/>
              <a:gd name="T20" fmla="*/ 36355 w 45749"/>
              <a:gd name="T21" fmla="*/ 22325 h 59334"/>
              <a:gd name="T22" fmla="*/ 36355 w 45749"/>
              <a:gd name="T23" fmla="*/ 15578 h 59334"/>
              <a:gd name="T24" fmla="*/ 33937 w 45749"/>
              <a:gd name="T25" fmla="*/ 10844 h 59334"/>
              <a:gd name="T26" fmla="*/ 31814 w 45749"/>
              <a:gd name="T27" fmla="*/ 8356 h 59334"/>
              <a:gd name="T28" fmla="*/ 27704 w 45749"/>
              <a:gd name="T29" fmla="*/ 7363 h 59334"/>
              <a:gd name="T30" fmla="*/ 16767 w 45749"/>
              <a:gd name="T31" fmla="*/ 7363 h 59334"/>
              <a:gd name="T32" fmla="*/ 10533 w 45749"/>
              <a:gd name="T33" fmla="*/ 9634 h 59334"/>
              <a:gd name="T34" fmla="*/ 6825 w 45749"/>
              <a:gd name="T35" fmla="*/ 13091 h 59334"/>
              <a:gd name="T36" fmla="*/ 5696 w 45749"/>
              <a:gd name="T37" fmla="*/ 4544 h 59334"/>
              <a:gd name="T38" fmla="*/ 10990 w 45749"/>
              <a:gd name="T39" fmla="*/ 1632 h 59334"/>
              <a:gd name="T40" fmla="*/ 17492 w 45749"/>
              <a:gd name="T41" fmla="*/ 0 h 59334"/>
              <a:gd name="T42" fmla="*/ 33184 w 45749"/>
              <a:gd name="T43" fmla="*/ 0 h 59334"/>
              <a:gd name="T44" fmla="*/ 38828 w 45749"/>
              <a:gd name="T45" fmla="*/ 3457 h 59334"/>
              <a:gd name="T46" fmla="*/ 36355 w 45749"/>
              <a:gd name="T47" fmla="*/ 43680 h 59334"/>
              <a:gd name="T48" fmla="*/ 36355 w 45749"/>
              <a:gd name="T49" fmla="*/ 29024 h 59334"/>
              <a:gd name="T50" fmla="*/ 34474 w 45749"/>
              <a:gd name="T51" fmla="*/ 28814 h 59334"/>
              <a:gd name="T52" fmla="*/ 16525 w 45749"/>
              <a:gd name="T53" fmla="*/ 28814 h 59334"/>
              <a:gd name="T54" fmla="*/ 10613 w 45749"/>
              <a:gd name="T55" fmla="*/ 33950 h 59334"/>
              <a:gd name="T56" fmla="*/ 10613 w 45749"/>
              <a:gd name="T57" fmla="*/ 46309 h 59334"/>
              <a:gd name="T58" fmla="*/ 46378 w 45749"/>
              <a:gd name="T59" fmla="*/ 50924 h 59334"/>
              <a:gd name="T60" fmla="*/ 46647 w 45749"/>
              <a:gd name="T61" fmla="*/ 54192 h 59334"/>
              <a:gd name="T62" fmla="*/ 46917 w 45749"/>
              <a:gd name="T63" fmla="*/ 56134 h 59334"/>
              <a:gd name="T64" fmla="*/ 37350 w 45749"/>
              <a:gd name="T65" fmla="*/ 56134 h 59334"/>
              <a:gd name="T66" fmla="*/ 36678 w 45749"/>
              <a:gd name="T67" fmla="*/ 48795 h 59334"/>
              <a:gd name="T68" fmla="*/ 36490 w 45749"/>
              <a:gd name="T69" fmla="*/ 48795 h 59334"/>
              <a:gd name="T70" fmla="*/ 33588 w 45749"/>
              <a:gd name="T71" fmla="*/ 53009 h 59334"/>
              <a:gd name="T72" fmla="*/ 28293 w 45749"/>
              <a:gd name="T73" fmla="*/ 56986 h 59334"/>
              <a:gd name="T74" fmla="*/ 18540 w 45749"/>
              <a:gd name="T75" fmla="*/ 56986 h 59334"/>
              <a:gd name="T76" fmla="*/ 21443 w 45749"/>
              <a:gd name="T77" fmla="*/ 50097 h 59334"/>
              <a:gd name="T78" fmla="*/ 30579 w 45749"/>
              <a:gd name="T79" fmla="*/ 50097 h 59334"/>
              <a:gd name="T80" fmla="*/ 36355 w 45749"/>
              <a:gd name="T81" fmla="*/ 43680 h 59334"/>
              <a:gd name="T82" fmla="*/ 38828 w 45749"/>
              <a:gd name="T83" fmla="*/ 3457 h 59334"/>
              <a:gd name="T84" fmla="*/ 40843 w 45749"/>
              <a:gd name="T85" fmla="*/ 5209 h 59334"/>
              <a:gd name="T86" fmla="*/ 43611 w 45749"/>
              <a:gd name="T87" fmla="*/ 7599 h 59334"/>
              <a:gd name="T88" fmla="*/ 46378 w 45749"/>
              <a:gd name="T89" fmla="*/ 10914 h 59334"/>
              <a:gd name="T90" fmla="*/ 46378 w 45749"/>
              <a:gd name="T91" fmla="*/ 50924 h 59334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45749" h="59334">
                <a:moveTo>
                  <a:pt x="10349" y="48217"/>
                </a:moveTo>
                <a:lnTo>
                  <a:pt x="13808" y="52161"/>
                </a:lnTo>
                <a:lnTo>
                  <a:pt x="20909" y="52161"/>
                </a:lnTo>
                <a:lnTo>
                  <a:pt x="18079" y="59334"/>
                </a:lnTo>
                <a:lnTo>
                  <a:pt x="7755" y="59334"/>
                </a:lnTo>
                <a:lnTo>
                  <a:pt x="0" y="53886"/>
                </a:lnTo>
                <a:lnTo>
                  <a:pt x="0" y="42769"/>
                </a:lnTo>
                <a:lnTo>
                  <a:pt x="2014" y="34109"/>
                </a:lnTo>
                <a:lnTo>
                  <a:pt x="11273" y="26205"/>
                </a:lnTo>
                <a:lnTo>
                  <a:pt x="29425" y="23245"/>
                </a:lnTo>
                <a:lnTo>
                  <a:pt x="35451" y="23245"/>
                </a:lnTo>
                <a:lnTo>
                  <a:pt x="35451" y="16220"/>
                </a:lnTo>
                <a:lnTo>
                  <a:pt x="33093" y="11290"/>
                </a:lnTo>
                <a:lnTo>
                  <a:pt x="31023" y="8701"/>
                </a:lnTo>
                <a:lnTo>
                  <a:pt x="27014" y="7666"/>
                </a:lnTo>
                <a:lnTo>
                  <a:pt x="16350" y="7666"/>
                </a:lnTo>
                <a:lnTo>
                  <a:pt x="10271" y="10032"/>
                </a:lnTo>
                <a:lnTo>
                  <a:pt x="6655" y="13631"/>
                </a:lnTo>
                <a:lnTo>
                  <a:pt x="5554" y="4732"/>
                </a:lnTo>
                <a:lnTo>
                  <a:pt x="10716" y="1700"/>
                </a:lnTo>
                <a:lnTo>
                  <a:pt x="17057" y="0"/>
                </a:lnTo>
                <a:lnTo>
                  <a:pt x="32359" y="0"/>
                </a:lnTo>
                <a:lnTo>
                  <a:pt x="37862" y="3599"/>
                </a:lnTo>
                <a:lnTo>
                  <a:pt x="35451" y="45480"/>
                </a:lnTo>
                <a:lnTo>
                  <a:pt x="35451" y="30221"/>
                </a:lnTo>
                <a:lnTo>
                  <a:pt x="33617" y="30000"/>
                </a:lnTo>
                <a:lnTo>
                  <a:pt x="16114" y="30000"/>
                </a:lnTo>
                <a:lnTo>
                  <a:pt x="10349" y="35349"/>
                </a:lnTo>
                <a:lnTo>
                  <a:pt x="10349" y="48217"/>
                </a:lnTo>
                <a:close/>
              </a:path>
              <a:path w="45749" h="59334">
                <a:moveTo>
                  <a:pt x="45225" y="53023"/>
                </a:moveTo>
                <a:lnTo>
                  <a:pt x="45487" y="56425"/>
                </a:lnTo>
                <a:lnTo>
                  <a:pt x="45749" y="58447"/>
                </a:lnTo>
                <a:lnTo>
                  <a:pt x="36421" y="58447"/>
                </a:lnTo>
                <a:lnTo>
                  <a:pt x="35766" y="50805"/>
                </a:lnTo>
                <a:lnTo>
                  <a:pt x="35582" y="50805"/>
                </a:lnTo>
                <a:lnTo>
                  <a:pt x="32752" y="55193"/>
                </a:lnTo>
                <a:lnTo>
                  <a:pt x="27590" y="59334"/>
                </a:lnTo>
                <a:lnTo>
                  <a:pt x="18079" y="59334"/>
                </a:lnTo>
                <a:lnTo>
                  <a:pt x="20909" y="52161"/>
                </a:lnTo>
                <a:lnTo>
                  <a:pt x="29818" y="52161"/>
                </a:lnTo>
                <a:lnTo>
                  <a:pt x="35451" y="45480"/>
                </a:lnTo>
                <a:lnTo>
                  <a:pt x="37862" y="3599"/>
                </a:lnTo>
                <a:lnTo>
                  <a:pt x="39827" y="5423"/>
                </a:lnTo>
                <a:lnTo>
                  <a:pt x="42526" y="7912"/>
                </a:lnTo>
                <a:lnTo>
                  <a:pt x="45225" y="11364"/>
                </a:lnTo>
                <a:lnTo>
                  <a:pt x="45225" y="53023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32" name="object 39"/>
          <xdr:cNvSpPr>
            <a:spLocks/>
          </xdr:cNvSpPr>
        </xdr:nvSpPr>
        <xdr:spPr bwMode="auto">
          <a:xfrm>
            <a:off x="2038350" y="868363"/>
            <a:ext cx="0" cy="85725"/>
          </a:xfrm>
          <a:custGeom>
            <a:avLst/>
            <a:gdLst>
              <a:gd name="T0" fmla="*/ 88489 h 84823"/>
              <a:gd name="T1" fmla="*/ 0 h 84823"/>
              <a:gd name="T2" fmla="*/ 0 60000 65536"/>
              <a:gd name="T3" fmla="*/ 0 60000 65536"/>
            </a:gdLst>
            <a:ahLst/>
            <a:cxnLst>
              <a:cxn ang="T2">
                <a:pos x="0" y="T0"/>
              </a:cxn>
              <a:cxn ang="T3">
                <a:pos x="0" y="T1"/>
              </a:cxn>
            </a:cxnLst>
            <a:rect l="0" t="0" r="r" b="b"/>
            <a:pathLst>
              <a:path h="84823">
                <a:moveTo>
                  <a:pt x="0" y="84823"/>
                </a:moveTo>
                <a:lnTo>
                  <a:pt x="0" y="0"/>
                </a:lnTo>
              </a:path>
            </a:pathLst>
          </a:custGeom>
          <a:noFill/>
          <a:ln w="11619">
            <a:solidFill>
              <a:srgbClr val="FEFFF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33" name="object 40"/>
          <xdr:cNvSpPr>
            <a:spLocks/>
          </xdr:cNvSpPr>
        </xdr:nvSpPr>
        <xdr:spPr bwMode="auto">
          <a:xfrm>
            <a:off x="1524000" y="141288"/>
            <a:ext cx="200025" cy="234950"/>
          </a:xfrm>
          <a:custGeom>
            <a:avLst/>
            <a:gdLst>
              <a:gd name="T0" fmla="*/ 65981 w 199242"/>
              <a:gd name="T1" fmla="*/ 92303 h 234503"/>
              <a:gd name="T2" fmla="*/ 0 w 199242"/>
              <a:gd name="T3" fmla="*/ 81099 h 234503"/>
              <a:gd name="T4" fmla="*/ 3838 w 199242"/>
              <a:gd name="T5" fmla="*/ 66323 h 234503"/>
              <a:gd name="T6" fmla="*/ 9121 w 199242"/>
              <a:gd name="T7" fmla="*/ 52981 h 234503"/>
              <a:gd name="T8" fmla="*/ 15819 w 199242"/>
              <a:gd name="T9" fmla="*/ 41089 h 234503"/>
              <a:gd name="T10" fmla="*/ 23902 w 199242"/>
              <a:gd name="T11" fmla="*/ 30668 h 234503"/>
              <a:gd name="T12" fmla="*/ 33340 w 199242"/>
              <a:gd name="T13" fmla="*/ 21735 h 234503"/>
              <a:gd name="T14" fmla="*/ 44103 w 199242"/>
              <a:gd name="T15" fmla="*/ 14310 h 234503"/>
              <a:gd name="T16" fmla="*/ 56160 w 199242"/>
              <a:gd name="T17" fmla="*/ 8412 h 234503"/>
              <a:gd name="T18" fmla="*/ 69483 w 199242"/>
              <a:gd name="T19" fmla="*/ 4058 h 234503"/>
              <a:gd name="T20" fmla="*/ 84040 w 199242"/>
              <a:gd name="T21" fmla="*/ 1263 h 234503"/>
              <a:gd name="T22" fmla="*/ 99802 w 199242"/>
              <a:gd name="T23" fmla="*/ 53 h 234503"/>
              <a:gd name="T24" fmla="*/ 104070 w 199242"/>
              <a:gd name="T25" fmla="*/ 0 h 234503"/>
              <a:gd name="T26" fmla="*/ 121602 w 199242"/>
              <a:gd name="T27" fmla="*/ 989 h 234503"/>
              <a:gd name="T28" fmla="*/ 137807 w 199242"/>
              <a:gd name="T29" fmla="*/ 3875 h 234503"/>
              <a:gd name="T30" fmla="*/ 152526 w 199242"/>
              <a:gd name="T31" fmla="*/ 8544 h 234503"/>
              <a:gd name="T32" fmla="*/ 165595 w 199242"/>
              <a:gd name="T33" fmla="*/ 14874 h 234503"/>
              <a:gd name="T34" fmla="*/ 176853 w 199242"/>
              <a:gd name="T35" fmla="*/ 22748 h 234503"/>
              <a:gd name="T36" fmla="*/ 186140 w 199242"/>
              <a:gd name="T37" fmla="*/ 32049 h 234503"/>
              <a:gd name="T38" fmla="*/ 193294 w 199242"/>
              <a:gd name="T39" fmla="*/ 42654 h 234503"/>
              <a:gd name="T40" fmla="*/ 198154 w 199242"/>
              <a:gd name="T41" fmla="*/ 54448 h 234503"/>
              <a:gd name="T42" fmla="*/ 200557 w 199242"/>
              <a:gd name="T43" fmla="*/ 67312 h 234503"/>
              <a:gd name="T44" fmla="*/ 200795 w 199242"/>
              <a:gd name="T45" fmla="*/ 73052 h 234503"/>
              <a:gd name="T46" fmla="*/ 199970 w 199242"/>
              <a:gd name="T47" fmla="*/ 85244 h 234503"/>
              <a:gd name="T48" fmla="*/ 197357 w 199242"/>
              <a:gd name="T49" fmla="*/ 96452 h 234503"/>
              <a:gd name="T50" fmla="*/ 192754 w 199242"/>
              <a:gd name="T51" fmla="*/ 106969 h 234503"/>
              <a:gd name="T52" fmla="*/ 185956 w 199242"/>
              <a:gd name="T53" fmla="*/ 117088 h 234503"/>
              <a:gd name="T54" fmla="*/ 176767 w 199242"/>
              <a:gd name="T55" fmla="*/ 127106 h 234503"/>
              <a:gd name="T56" fmla="*/ 164978 w 199242"/>
              <a:gd name="T57" fmla="*/ 137316 h 234503"/>
              <a:gd name="T58" fmla="*/ 152033 w 199242"/>
              <a:gd name="T59" fmla="*/ 146874 h 234503"/>
              <a:gd name="T60" fmla="*/ 140967 w 199242"/>
              <a:gd name="T61" fmla="*/ 154343 h 234503"/>
              <a:gd name="T62" fmla="*/ 131575 w 199242"/>
              <a:gd name="T63" fmla="*/ 160234 h 234503"/>
              <a:gd name="T64" fmla="*/ 116523 w 199242"/>
              <a:gd name="T65" fmla="*/ 169539 h 234503"/>
              <a:gd name="T66" fmla="*/ 100503 w 199242"/>
              <a:gd name="T67" fmla="*/ 179413 h 234503"/>
              <a:gd name="T68" fmla="*/ 202392 w 199242"/>
              <a:gd name="T69" fmla="*/ 179413 h 234503"/>
              <a:gd name="T70" fmla="*/ 199623 w 199242"/>
              <a:gd name="T71" fmla="*/ 236297 h 234503"/>
              <a:gd name="T72" fmla="*/ 26 w 199242"/>
              <a:gd name="T73" fmla="*/ 236297 h 234503"/>
              <a:gd name="T74" fmla="*/ 26 w 199242"/>
              <a:gd name="T75" fmla="*/ 182916 h 234503"/>
              <a:gd name="T76" fmla="*/ 44769 w 199242"/>
              <a:gd name="T77" fmla="*/ 155294 h 234503"/>
              <a:gd name="T78" fmla="*/ 53492 w 199242"/>
              <a:gd name="T79" fmla="*/ 149505 h 234503"/>
              <a:gd name="T80" fmla="*/ 64208 w 199242"/>
              <a:gd name="T81" fmla="*/ 141915 h 234503"/>
              <a:gd name="T82" fmla="*/ 75886 w 199242"/>
              <a:gd name="T83" fmla="*/ 133311 h 234503"/>
              <a:gd name="T84" fmla="*/ 87481 w 199242"/>
              <a:gd name="T85" fmla="*/ 124471 h 234503"/>
              <a:gd name="T86" fmla="*/ 97961 w 199242"/>
              <a:gd name="T87" fmla="*/ 116183 h 234503"/>
              <a:gd name="T88" fmla="*/ 105641 w 199242"/>
              <a:gd name="T89" fmla="*/ 109789 h 234503"/>
              <a:gd name="T90" fmla="*/ 115910 w 199242"/>
              <a:gd name="T91" fmla="*/ 98947 h 234503"/>
              <a:gd name="T92" fmla="*/ 122081 w 199242"/>
              <a:gd name="T93" fmla="*/ 87699 h 234503"/>
              <a:gd name="T94" fmla="*/ 124060 w 199242"/>
              <a:gd name="T95" fmla="*/ 76554 h 234503"/>
              <a:gd name="T96" fmla="*/ 120257 w 199242"/>
              <a:gd name="T97" fmla="*/ 62714 h 234503"/>
              <a:gd name="T98" fmla="*/ 109840 w 199242"/>
              <a:gd name="T99" fmla="*/ 54157 h 234503"/>
              <a:gd name="T100" fmla="*/ 98561 w 199242"/>
              <a:gd name="T101" fmla="*/ 52063 h 234503"/>
              <a:gd name="T102" fmla="*/ 85657 w 199242"/>
              <a:gd name="T103" fmla="*/ 54471 h 234503"/>
              <a:gd name="T104" fmla="*/ 76055 w 199242"/>
              <a:gd name="T105" fmla="*/ 61784 h 234503"/>
              <a:gd name="T106" fmla="*/ 69576 w 199242"/>
              <a:gd name="T107" fmla="*/ 74128 h 234503"/>
              <a:gd name="T108" fmla="*/ 66052 w 199242"/>
              <a:gd name="T109" fmla="*/ 91636 h 234503"/>
              <a:gd name="T110" fmla="*/ 65981 w 199242"/>
              <a:gd name="T111" fmla="*/ 92303 h 234503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199242" h="234503">
                <a:moveTo>
                  <a:pt x="64955" y="91602"/>
                </a:moveTo>
                <a:lnTo>
                  <a:pt x="0" y="80484"/>
                </a:lnTo>
                <a:lnTo>
                  <a:pt x="3778" y="65820"/>
                </a:lnTo>
                <a:lnTo>
                  <a:pt x="8979" y="52579"/>
                </a:lnTo>
                <a:lnTo>
                  <a:pt x="15573" y="40777"/>
                </a:lnTo>
                <a:lnTo>
                  <a:pt x="23530" y="30436"/>
                </a:lnTo>
                <a:lnTo>
                  <a:pt x="32821" y="21571"/>
                </a:lnTo>
                <a:lnTo>
                  <a:pt x="43416" y="14202"/>
                </a:lnTo>
                <a:lnTo>
                  <a:pt x="55286" y="8348"/>
                </a:lnTo>
                <a:lnTo>
                  <a:pt x="68401" y="4026"/>
                </a:lnTo>
                <a:lnTo>
                  <a:pt x="82732" y="1255"/>
                </a:lnTo>
                <a:lnTo>
                  <a:pt x="98248" y="53"/>
                </a:lnTo>
                <a:lnTo>
                  <a:pt x="102450" y="0"/>
                </a:lnTo>
                <a:lnTo>
                  <a:pt x="119710" y="981"/>
                </a:lnTo>
                <a:lnTo>
                  <a:pt x="135663" y="3847"/>
                </a:lnTo>
                <a:lnTo>
                  <a:pt x="150152" y="8480"/>
                </a:lnTo>
                <a:lnTo>
                  <a:pt x="163017" y="14762"/>
                </a:lnTo>
                <a:lnTo>
                  <a:pt x="174100" y="22576"/>
                </a:lnTo>
                <a:lnTo>
                  <a:pt x="183242" y="31805"/>
                </a:lnTo>
                <a:lnTo>
                  <a:pt x="190284" y="42330"/>
                </a:lnTo>
                <a:lnTo>
                  <a:pt x="195068" y="54035"/>
                </a:lnTo>
                <a:lnTo>
                  <a:pt x="197435" y="66801"/>
                </a:lnTo>
                <a:lnTo>
                  <a:pt x="197669" y="72498"/>
                </a:lnTo>
                <a:lnTo>
                  <a:pt x="196856" y="84597"/>
                </a:lnTo>
                <a:lnTo>
                  <a:pt x="194283" y="95720"/>
                </a:lnTo>
                <a:lnTo>
                  <a:pt x="189752" y="106157"/>
                </a:lnTo>
                <a:lnTo>
                  <a:pt x="183062" y="116200"/>
                </a:lnTo>
                <a:lnTo>
                  <a:pt x="174015" y="126142"/>
                </a:lnTo>
                <a:lnTo>
                  <a:pt x="162410" y="136274"/>
                </a:lnTo>
                <a:lnTo>
                  <a:pt x="149667" y="145760"/>
                </a:lnTo>
                <a:lnTo>
                  <a:pt x="138772" y="153171"/>
                </a:lnTo>
                <a:lnTo>
                  <a:pt x="129527" y="159018"/>
                </a:lnTo>
                <a:lnTo>
                  <a:pt x="114709" y="168252"/>
                </a:lnTo>
                <a:lnTo>
                  <a:pt x="98939" y="178052"/>
                </a:lnTo>
                <a:lnTo>
                  <a:pt x="199242" y="178052"/>
                </a:lnTo>
                <a:lnTo>
                  <a:pt x="196517" y="234503"/>
                </a:lnTo>
                <a:lnTo>
                  <a:pt x="26" y="234503"/>
                </a:lnTo>
                <a:lnTo>
                  <a:pt x="26" y="181528"/>
                </a:lnTo>
                <a:lnTo>
                  <a:pt x="44072" y="154116"/>
                </a:lnTo>
                <a:lnTo>
                  <a:pt x="52659" y="148371"/>
                </a:lnTo>
                <a:lnTo>
                  <a:pt x="63210" y="140839"/>
                </a:lnTo>
                <a:lnTo>
                  <a:pt x="74704" y="132299"/>
                </a:lnTo>
                <a:lnTo>
                  <a:pt x="86120" y="123527"/>
                </a:lnTo>
                <a:lnTo>
                  <a:pt x="96437" y="115301"/>
                </a:lnTo>
                <a:lnTo>
                  <a:pt x="103996" y="108956"/>
                </a:lnTo>
                <a:lnTo>
                  <a:pt x="114106" y="98196"/>
                </a:lnTo>
                <a:lnTo>
                  <a:pt x="120181" y="87033"/>
                </a:lnTo>
                <a:lnTo>
                  <a:pt x="122128" y="75973"/>
                </a:lnTo>
                <a:lnTo>
                  <a:pt x="118385" y="62238"/>
                </a:lnTo>
                <a:lnTo>
                  <a:pt x="108130" y="53746"/>
                </a:lnTo>
                <a:lnTo>
                  <a:pt x="97027" y="51668"/>
                </a:lnTo>
                <a:lnTo>
                  <a:pt x="84324" y="54058"/>
                </a:lnTo>
                <a:lnTo>
                  <a:pt x="74871" y="61315"/>
                </a:lnTo>
                <a:lnTo>
                  <a:pt x="68494" y="73566"/>
                </a:lnTo>
                <a:lnTo>
                  <a:pt x="65022" y="90941"/>
                </a:lnTo>
                <a:lnTo>
                  <a:pt x="64955" y="91602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</xdr:grpSp>
    <xdr:clientData/>
  </xdr:twoCellAnchor>
  <xdr:twoCellAnchor>
    <xdr:from>
      <xdr:col>3</xdr:col>
      <xdr:colOff>190500</xdr:colOff>
      <xdr:row>0</xdr:row>
      <xdr:rowOff>0</xdr:rowOff>
    </xdr:from>
    <xdr:to>
      <xdr:col>27</xdr:col>
      <xdr:colOff>19050</xdr:colOff>
      <xdr:row>5</xdr:row>
      <xdr:rowOff>0</xdr:rowOff>
    </xdr:to>
    <xdr:sp macro="" textlink="">
      <xdr:nvSpPr>
        <xdr:cNvPr id="34" name="Textfeld 33"/>
        <xdr:cNvSpPr txBox="1"/>
      </xdr:nvSpPr>
      <xdr:spPr>
        <a:xfrm>
          <a:off x="1800225" y="0"/>
          <a:ext cx="8896350" cy="100012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000"/>
            <a:t>Gesamtübersicht </a:t>
          </a:r>
        </a:p>
        <a:p>
          <a:endParaRPr lang="de-DE" sz="800"/>
        </a:p>
        <a:p>
          <a:r>
            <a:rPr lang="de-DE" sz="1200"/>
            <a:t>Nachfolgend</a:t>
          </a:r>
          <a:r>
            <a:rPr lang="de-DE" sz="1200" baseline="0"/>
            <a:t> sind die Ergebnisse aller hinterlegten Berufsbilder aufgeführt, wie sie sich in der Übereinstimmung aus deinen gewählten Antworten ergeben.</a:t>
          </a:r>
        </a:p>
      </xdr:txBody>
    </xdr:sp>
    <xdr:clientData/>
  </xdr:twoCellAnchor>
  <xdr:twoCellAnchor>
    <xdr:from>
      <xdr:col>0</xdr:col>
      <xdr:colOff>190500</xdr:colOff>
      <xdr:row>6</xdr:row>
      <xdr:rowOff>38100</xdr:rowOff>
    </xdr:from>
    <xdr:to>
      <xdr:col>27</xdr:col>
      <xdr:colOff>155575</xdr:colOff>
      <xdr:row>89</xdr:row>
      <xdr:rowOff>133350</xdr:rowOff>
    </xdr:to>
    <xdr:sp macro="" textlink="">
      <xdr:nvSpPr>
        <xdr:cNvPr id="35" name="Rechteck 55"/>
        <xdr:cNvSpPr/>
      </xdr:nvSpPr>
      <xdr:spPr>
        <a:xfrm>
          <a:off x="190500" y="1238250"/>
          <a:ext cx="8794750" cy="19050000"/>
        </a:xfrm>
        <a:prstGeom prst="rect">
          <a:avLst/>
        </a:prstGeom>
        <a:solidFill>
          <a:schemeClr val="bg1">
            <a:lumMod val="100000"/>
          </a:schemeClr>
        </a:solidFill>
        <a:ln w="9525" cap="flat" cmpd="sng" algn="ctr">
          <a:solidFill>
            <a:schemeClr val="bg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161925</xdr:rowOff>
    </xdr:from>
    <xdr:to>
      <xdr:col>1</xdr:col>
      <xdr:colOff>1523999</xdr:colOff>
      <xdr:row>1</xdr:row>
      <xdr:rowOff>1028700</xdr:rowOff>
    </xdr:to>
    <xdr:sp macro="" textlink="">
      <xdr:nvSpPr>
        <xdr:cNvPr id="3" name="object 11"/>
        <xdr:cNvSpPr>
          <a:spLocks noChangeArrowheads="1"/>
        </xdr:cNvSpPr>
      </xdr:nvSpPr>
      <xdr:spPr bwMode="auto">
        <a:xfrm>
          <a:off x="504825" y="361950"/>
          <a:ext cx="1409699" cy="866775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/>
        <a:lstStyle>
          <a:defPPr>
            <a:defRPr lang="de-DE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1pPr>
          <a:lvl2pPr marL="4572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2pPr>
          <a:lvl3pPr marL="9144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3pPr>
          <a:lvl4pPr marL="13716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4pPr>
          <a:lvl5pPr marL="1828800" algn="l" defTabSz="457200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9pPr>
        </a:lstStyle>
        <a:p>
          <a:pPr eaLnBrk="1" hangingPunct="1"/>
          <a:endParaRPr lang="de-DE" altLang="de-DE"/>
        </a:p>
      </xdr:txBody>
    </xdr:sp>
    <xdr:clientData/>
  </xdr:twoCellAnchor>
  <xdr:twoCellAnchor>
    <xdr:from>
      <xdr:col>1</xdr:col>
      <xdr:colOff>647700</xdr:colOff>
      <xdr:row>1</xdr:row>
      <xdr:rowOff>266700</xdr:rowOff>
    </xdr:from>
    <xdr:to>
      <xdr:col>1</xdr:col>
      <xdr:colOff>1447800</xdr:colOff>
      <xdr:row>1</xdr:row>
      <xdr:rowOff>971550</xdr:rowOff>
    </xdr:to>
    <xdr:grpSp>
      <xdr:nvGrpSpPr>
        <xdr:cNvPr id="4" name="Gruppieren 3"/>
        <xdr:cNvGrpSpPr/>
      </xdr:nvGrpSpPr>
      <xdr:grpSpPr>
        <a:xfrm>
          <a:off x="1038225" y="466725"/>
          <a:ext cx="800100" cy="704850"/>
          <a:chOff x="1046163" y="141288"/>
          <a:chExt cx="1000125" cy="836612"/>
        </a:xfrm>
      </xdr:grpSpPr>
      <xdr:sp macro="" textlink="">
        <xdr:nvSpPr>
          <xdr:cNvPr id="5" name="object 12"/>
          <xdr:cNvSpPr>
            <a:spLocks/>
          </xdr:cNvSpPr>
        </xdr:nvSpPr>
        <xdr:spPr bwMode="auto">
          <a:xfrm>
            <a:off x="1049338" y="268288"/>
            <a:ext cx="512762" cy="576262"/>
          </a:xfrm>
          <a:custGeom>
            <a:avLst/>
            <a:gdLst>
              <a:gd name="T0" fmla="*/ 326424 w 513223"/>
              <a:gd name="T1" fmla="*/ 151461 h 576656"/>
              <a:gd name="T2" fmla="*/ 339501 w 513223"/>
              <a:gd name="T3" fmla="*/ 149777 h 576656"/>
              <a:gd name="T4" fmla="*/ 352336 w 513223"/>
              <a:gd name="T5" fmla="*/ 148738 h 576656"/>
              <a:gd name="T6" fmla="*/ 364836 w 513223"/>
              <a:gd name="T7" fmla="*/ 148385 h 576656"/>
              <a:gd name="T8" fmla="*/ 378373 w 513223"/>
              <a:gd name="T9" fmla="*/ 148675 h 576656"/>
              <a:gd name="T10" fmla="*/ 395056 w 513223"/>
              <a:gd name="T11" fmla="*/ 149944 h 576656"/>
              <a:gd name="T12" fmla="*/ 410551 w 513223"/>
              <a:gd name="T13" fmla="*/ 152240 h 576656"/>
              <a:gd name="T14" fmla="*/ 424873 w 513223"/>
              <a:gd name="T15" fmla="*/ 155575 h 576656"/>
              <a:gd name="T16" fmla="*/ 438039 w 513223"/>
              <a:gd name="T17" fmla="*/ 159971 h 576656"/>
              <a:gd name="T18" fmla="*/ 450063 w 513223"/>
              <a:gd name="T19" fmla="*/ 165446 h 576656"/>
              <a:gd name="T20" fmla="*/ 460962 w 513223"/>
              <a:gd name="T21" fmla="*/ 172014 h 576656"/>
              <a:gd name="T22" fmla="*/ 470749 w 513223"/>
              <a:gd name="T23" fmla="*/ 179698 h 576656"/>
              <a:gd name="T24" fmla="*/ 479441 w 513223"/>
              <a:gd name="T25" fmla="*/ 188512 h 576656"/>
              <a:gd name="T26" fmla="*/ 487052 w 513223"/>
              <a:gd name="T27" fmla="*/ 198475 h 576656"/>
              <a:gd name="T28" fmla="*/ 493599 w 513223"/>
              <a:gd name="T29" fmla="*/ 209605 h 576656"/>
              <a:gd name="T30" fmla="*/ 499096 w 513223"/>
              <a:gd name="T31" fmla="*/ 221920 h 576656"/>
              <a:gd name="T32" fmla="*/ 503560 w 513223"/>
              <a:gd name="T33" fmla="*/ 235438 h 576656"/>
              <a:gd name="T34" fmla="*/ 507005 w 513223"/>
              <a:gd name="T35" fmla="*/ 250175 h 576656"/>
              <a:gd name="T36" fmla="*/ 509448 w 513223"/>
              <a:gd name="T37" fmla="*/ 266150 h 576656"/>
              <a:gd name="T38" fmla="*/ 510901 w 513223"/>
              <a:gd name="T39" fmla="*/ 283380 h 576656"/>
              <a:gd name="T40" fmla="*/ 511381 w 513223"/>
              <a:gd name="T41" fmla="*/ 301885 h 576656"/>
              <a:gd name="T42" fmla="*/ 511381 w 513223"/>
              <a:gd name="T43" fmla="*/ 385174 h 576656"/>
              <a:gd name="T44" fmla="*/ 329721 w 513223"/>
              <a:gd name="T45" fmla="*/ 452631 h 576656"/>
              <a:gd name="T46" fmla="*/ 329721 w 513223"/>
              <a:gd name="T47" fmla="*/ 311523 h 576656"/>
              <a:gd name="T48" fmla="*/ 328989 w 513223"/>
              <a:gd name="T49" fmla="*/ 300166 h 576656"/>
              <a:gd name="T50" fmla="*/ 325508 w 513223"/>
              <a:gd name="T51" fmla="*/ 286420 h 576656"/>
              <a:gd name="T52" fmla="*/ 319183 w 513223"/>
              <a:gd name="T53" fmla="*/ 275209 h 576656"/>
              <a:gd name="T54" fmla="*/ 310037 w 513223"/>
              <a:gd name="T55" fmla="*/ 266518 h 576656"/>
              <a:gd name="T56" fmla="*/ 298094 w 513223"/>
              <a:gd name="T57" fmla="*/ 260330 h 576656"/>
              <a:gd name="T58" fmla="*/ 283378 w 513223"/>
              <a:gd name="T59" fmla="*/ 256627 h 576656"/>
              <a:gd name="T60" fmla="*/ 265913 w 513223"/>
              <a:gd name="T61" fmla="*/ 255397 h 576656"/>
              <a:gd name="T62" fmla="*/ 264456 w 513223"/>
              <a:gd name="T63" fmla="*/ 255410 h 576656"/>
              <a:gd name="T64" fmla="*/ 253351 w 513223"/>
              <a:gd name="T65" fmla="*/ 256316 h 576656"/>
              <a:gd name="T66" fmla="*/ 241637 w 513223"/>
              <a:gd name="T67" fmla="*/ 258584 h 576656"/>
              <a:gd name="T68" fmla="*/ 229533 w 513223"/>
              <a:gd name="T69" fmla="*/ 262148 h 576656"/>
              <a:gd name="T70" fmla="*/ 217262 w 513223"/>
              <a:gd name="T71" fmla="*/ 266928 h 576656"/>
              <a:gd name="T72" fmla="*/ 205042 w 513223"/>
              <a:gd name="T73" fmla="*/ 272859 h 576656"/>
              <a:gd name="T74" fmla="*/ 193093 w 513223"/>
              <a:gd name="T75" fmla="*/ 279865 h 576656"/>
              <a:gd name="T76" fmla="*/ 181635 w 513223"/>
              <a:gd name="T77" fmla="*/ 287873 h 576656"/>
              <a:gd name="T78" fmla="*/ 181635 w 513223"/>
              <a:gd name="T79" fmla="*/ 507624 h 576656"/>
              <a:gd name="T80" fmla="*/ 0 w 513223"/>
              <a:gd name="T81" fmla="*/ 575082 h 576656"/>
              <a:gd name="T82" fmla="*/ 0 w 513223"/>
              <a:gd name="T83" fmla="*/ 61459 h 576656"/>
              <a:gd name="T84" fmla="*/ 181635 w 513223"/>
              <a:gd name="T85" fmla="*/ 0 h 576656"/>
              <a:gd name="T86" fmla="*/ 181635 w 513223"/>
              <a:gd name="T87" fmla="*/ 211540 h 576656"/>
              <a:gd name="T88" fmla="*/ 184184 w 513223"/>
              <a:gd name="T89" fmla="*/ 209408 h 576656"/>
              <a:gd name="T90" fmla="*/ 192971 w 513223"/>
              <a:gd name="T91" fmla="*/ 202695 h 576656"/>
              <a:gd name="T92" fmla="*/ 202625 w 513223"/>
              <a:gd name="T93" fmla="*/ 196211 h 576656"/>
              <a:gd name="T94" fmla="*/ 213048 w 513223"/>
              <a:gd name="T95" fmla="*/ 189983 h 576656"/>
              <a:gd name="T96" fmla="*/ 224154 w 513223"/>
              <a:gd name="T97" fmla="*/ 184052 h 576656"/>
              <a:gd name="T98" fmla="*/ 235849 w 513223"/>
              <a:gd name="T99" fmla="*/ 178451 h 576656"/>
              <a:gd name="T100" fmla="*/ 248038 w 513223"/>
              <a:gd name="T101" fmla="*/ 173215 h 576656"/>
              <a:gd name="T102" fmla="*/ 260631 w 513223"/>
              <a:gd name="T103" fmla="*/ 168382 h 576656"/>
              <a:gd name="T104" fmla="*/ 273537 w 513223"/>
              <a:gd name="T105" fmla="*/ 163984 h 576656"/>
              <a:gd name="T106" fmla="*/ 286661 w 513223"/>
              <a:gd name="T107" fmla="*/ 160056 h 576656"/>
              <a:gd name="T108" fmla="*/ 299911 w 513223"/>
              <a:gd name="T109" fmla="*/ 156639 h 576656"/>
              <a:gd name="T110" fmla="*/ 313196 w 513223"/>
              <a:gd name="T111" fmla="*/ 153762 h 576656"/>
              <a:gd name="T112" fmla="*/ 326424 w 513223"/>
              <a:gd name="T113" fmla="*/ 151461 h 57665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513223" h="576656">
                <a:moveTo>
                  <a:pt x="327599" y="151877"/>
                </a:moveTo>
                <a:lnTo>
                  <a:pt x="340724" y="150187"/>
                </a:lnTo>
                <a:lnTo>
                  <a:pt x="353605" y="149146"/>
                </a:lnTo>
                <a:lnTo>
                  <a:pt x="366150" y="148792"/>
                </a:lnTo>
                <a:lnTo>
                  <a:pt x="379735" y="149083"/>
                </a:lnTo>
                <a:lnTo>
                  <a:pt x="396478" y="150356"/>
                </a:lnTo>
                <a:lnTo>
                  <a:pt x="412029" y="152656"/>
                </a:lnTo>
                <a:lnTo>
                  <a:pt x="426403" y="156001"/>
                </a:lnTo>
                <a:lnTo>
                  <a:pt x="439617" y="160409"/>
                </a:lnTo>
                <a:lnTo>
                  <a:pt x="451684" y="165898"/>
                </a:lnTo>
                <a:lnTo>
                  <a:pt x="462622" y="172486"/>
                </a:lnTo>
                <a:lnTo>
                  <a:pt x="472444" y="180190"/>
                </a:lnTo>
                <a:lnTo>
                  <a:pt x="481167" y="189028"/>
                </a:lnTo>
                <a:lnTo>
                  <a:pt x="488806" y="199019"/>
                </a:lnTo>
                <a:lnTo>
                  <a:pt x="495377" y="210179"/>
                </a:lnTo>
                <a:lnTo>
                  <a:pt x="500894" y="222528"/>
                </a:lnTo>
                <a:lnTo>
                  <a:pt x="505374" y="236082"/>
                </a:lnTo>
                <a:lnTo>
                  <a:pt x="508831" y="250859"/>
                </a:lnTo>
                <a:lnTo>
                  <a:pt x="511282" y="266878"/>
                </a:lnTo>
                <a:lnTo>
                  <a:pt x="512741" y="284156"/>
                </a:lnTo>
                <a:lnTo>
                  <a:pt x="513223" y="302712"/>
                </a:lnTo>
                <a:lnTo>
                  <a:pt x="513223" y="386229"/>
                </a:lnTo>
                <a:lnTo>
                  <a:pt x="330908" y="453870"/>
                </a:lnTo>
                <a:lnTo>
                  <a:pt x="330908" y="312375"/>
                </a:lnTo>
                <a:lnTo>
                  <a:pt x="330174" y="300988"/>
                </a:lnTo>
                <a:lnTo>
                  <a:pt x="326680" y="287204"/>
                </a:lnTo>
                <a:lnTo>
                  <a:pt x="320332" y="275962"/>
                </a:lnTo>
                <a:lnTo>
                  <a:pt x="311153" y="267247"/>
                </a:lnTo>
                <a:lnTo>
                  <a:pt x="299167" y="261042"/>
                </a:lnTo>
                <a:lnTo>
                  <a:pt x="284398" y="257330"/>
                </a:lnTo>
                <a:lnTo>
                  <a:pt x="266870" y="256097"/>
                </a:lnTo>
                <a:lnTo>
                  <a:pt x="265408" y="256110"/>
                </a:lnTo>
                <a:lnTo>
                  <a:pt x="254263" y="257017"/>
                </a:lnTo>
                <a:lnTo>
                  <a:pt x="242507" y="259292"/>
                </a:lnTo>
                <a:lnTo>
                  <a:pt x="230360" y="262865"/>
                </a:lnTo>
                <a:lnTo>
                  <a:pt x="218045" y="267660"/>
                </a:lnTo>
                <a:lnTo>
                  <a:pt x="205781" y="273607"/>
                </a:lnTo>
                <a:lnTo>
                  <a:pt x="193789" y="280631"/>
                </a:lnTo>
                <a:lnTo>
                  <a:pt x="182289" y="288661"/>
                </a:lnTo>
                <a:lnTo>
                  <a:pt x="182289" y="509014"/>
                </a:lnTo>
                <a:lnTo>
                  <a:pt x="0" y="576656"/>
                </a:lnTo>
                <a:lnTo>
                  <a:pt x="0" y="61627"/>
                </a:lnTo>
                <a:lnTo>
                  <a:pt x="182289" y="0"/>
                </a:lnTo>
                <a:lnTo>
                  <a:pt x="182289" y="212120"/>
                </a:lnTo>
                <a:lnTo>
                  <a:pt x="184848" y="209980"/>
                </a:lnTo>
                <a:lnTo>
                  <a:pt x="193666" y="203251"/>
                </a:lnTo>
                <a:lnTo>
                  <a:pt x="203354" y="196747"/>
                </a:lnTo>
                <a:lnTo>
                  <a:pt x="213816" y="190503"/>
                </a:lnTo>
                <a:lnTo>
                  <a:pt x="224962" y="184556"/>
                </a:lnTo>
                <a:lnTo>
                  <a:pt x="236698" y="178939"/>
                </a:lnTo>
                <a:lnTo>
                  <a:pt x="248931" y="173690"/>
                </a:lnTo>
                <a:lnTo>
                  <a:pt x="261570" y="168842"/>
                </a:lnTo>
                <a:lnTo>
                  <a:pt x="274522" y="164432"/>
                </a:lnTo>
                <a:lnTo>
                  <a:pt x="287693" y="160495"/>
                </a:lnTo>
                <a:lnTo>
                  <a:pt x="300991" y="157067"/>
                </a:lnTo>
                <a:lnTo>
                  <a:pt x="314324" y="154182"/>
                </a:lnTo>
                <a:lnTo>
                  <a:pt x="327599" y="151877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6" name="object 13"/>
          <xdr:cNvSpPr>
            <a:spLocks/>
          </xdr:cNvSpPr>
        </xdr:nvSpPr>
        <xdr:spPr bwMode="auto">
          <a:xfrm>
            <a:off x="1274763" y="747713"/>
            <a:ext cx="79375" cy="100012"/>
          </a:xfrm>
          <a:custGeom>
            <a:avLst/>
            <a:gdLst>
              <a:gd name="T0" fmla="*/ 82137 w 78475"/>
              <a:gd name="T1" fmla="*/ 95923 h 101413"/>
              <a:gd name="T2" fmla="*/ 55150 w 78475"/>
              <a:gd name="T3" fmla="*/ 95923 h 101413"/>
              <a:gd name="T4" fmla="*/ 55150 w 78475"/>
              <a:gd name="T5" fmla="*/ 56145 h 101413"/>
              <a:gd name="T6" fmla="*/ 27013 w 78475"/>
              <a:gd name="T7" fmla="*/ 56145 h 101413"/>
              <a:gd name="T8" fmla="*/ 27013 w 78475"/>
              <a:gd name="T9" fmla="*/ 95923 h 101413"/>
              <a:gd name="T10" fmla="*/ 0 w 78475"/>
              <a:gd name="T11" fmla="*/ 95923 h 101413"/>
              <a:gd name="T12" fmla="*/ 0 w 78475"/>
              <a:gd name="T13" fmla="*/ 0 h 101413"/>
              <a:gd name="T14" fmla="*/ 27013 w 78475"/>
              <a:gd name="T15" fmla="*/ 0 h 101413"/>
              <a:gd name="T16" fmla="*/ 27013 w 78475"/>
              <a:gd name="T17" fmla="*/ 38262 h 101413"/>
              <a:gd name="T18" fmla="*/ 55150 w 78475"/>
              <a:gd name="T19" fmla="*/ 38262 h 101413"/>
              <a:gd name="T20" fmla="*/ 55150 w 78475"/>
              <a:gd name="T21" fmla="*/ 0 h 101413"/>
              <a:gd name="T22" fmla="*/ 82137 w 78475"/>
              <a:gd name="T23" fmla="*/ 0 h 101413"/>
              <a:gd name="T24" fmla="*/ 82137 w 78475"/>
              <a:gd name="T25" fmla="*/ 95923 h 10141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78475" h="101413">
                <a:moveTo>
                  <a:pt x="78475" y="101413"/>
                </a:moveTo>
                <a:lnTo>
                  <a:pt x="52692" y="101413"/>
                </a:lnTo>
                <a:lnTo>
                  <a:pt x="52692" y="59359"/>
                </a:lnTo>
                <a:lnTo>
                  <a:pt x="25809" y="59359"/>
                </a:lnTo>
                <a:lnTo>
                  <a:pt x="25809" y="101413"/>
                </a:lnTo>
                <a:lnTo>
                  <a:pt x="0" y="101413"/>
                </a:lnTo>
                <a:lnTo>
                  <a:pt x="0" y="0"/>
                </a:lnTo>
                <a:lnTo>
                  <a:pt x="25809" y="0"/>
                </a:lnTo>
                <a:lnTo>
                  <a:pt x="25809" y="40451"/>
                </a:lnTo>
                <a:lnTo>
                  <a:pt x="52692" y="40451"/>
                </a:lnTo>
                <a:lnTo>
                  <a:pt x="52692" y="0"/>
                </a:lnTo>
                <a:lnTo>
                  <a:pt x="78475" y="0"/>
                </a:lnTo>
                <a:lnTo>
                  <a:pt x="78475" y="101413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7" name="object 14"/>
          <xdr:cNvSpPr>
            <a:spLocks/>
          </xdr:cNvSpPr>
        </xdr:nvSpPr>
        <xdr:spPr bwMode="auto">
          <a:xfrm>
            <a:off x="1370013" y="771525"/>
            <a:ext cx="77787" cy="77788"/>
          </a:xfrm>
          <a:custGeom>
            <a:avLst/>
            <a:gdLst>
              <a:gd name="T0" fmla="*/ 80334 w 76956"/>
              <a:gd name="T1" fmla="*/ 38342 h 78019"/>
              <a:gd name="T2" fmla="*/ 80096 w 76956"/>
              <a:gd name="T3" fmla="*/ 43361 h 78019"/>
              <a:gd name="T4" fmla="*/ 76446 w 76956"/>
              <a:gd name="T5" fmla="*/ 57062 h 78019"/>
              <a:gd name="T6" fmla="*/ 68490 w 76956"/>
              <a:gd name="T7" fmla="*/ 67722 h 78019"/>
              <a:gd name="T8" fmla="*/ 56352 w 76956"/>
              <a:gd name="T9" fmla="*/ 74637 h 78019"/>
              <a:gd name="T10" fmla="*/ 40152 w 76956"/>
              <a:gd name="T11" fmla="*/ 77099 h 78019"/>
              <a:gd name="T12" fmla="*/ 34436 w 76956"/>
              <a:gd name="T13" fmla="*/ 76830 h 78019"/>
              <a:gd name="T14" fmla="*/ 26920 w 76956"/>
              <a:gd name="T15" fmla="*/ 40520 h 78019"/>
              <a:gd name="T16" fmla="*/ 30486 w 76956"/>
              <a:gd name="T17" fmla="*/ 56065 h 78019"/>
              <a:gd name="T18" fmla="*/ 40152 w 76956"/>
              <a:gd name="T19" fmla="*/ 61606 h 78019"/>
              <a:gd name="T20" fmla="*/ 41481 w 76956"/>
              <a:gd name="T21" fmla="*/ 61541 h 78019"/>
              <a:gd name="T22" fmla="*/ 50484 w 76956"/>
              <a:gd name="T23" fmla="*/ 54856 h 78019"/>
              <a:gd name="T24" fmla="*/ 53421 w 76956"/>
              <a:gd name="T25" fmla="*/ 38342 h 78019"/>
              <a:gd name="T26" fmla="*/ 53401 w 76956"/>
              <a:gd name="T27" fmla="*/ 36798 h 78019"/>
              <a:gd name="T28" fmla="*/ 49921 w 76956"/>
              <a:gd name="T29" fmla="*/ 21044 h 78019"/>
              <a:gd name="T30" fmla="*/ 40152 w 76956"/>
              <a:gd name="T31" fmla="*/ 15542 h 78019"/>
              <a:gd name="T32" fmla="*/ 39207 w 76956"/>
              <a:gd name="T33" fmla="*/ 15572 h 78019"/>
              <a:gd name="T34" fmla="*/ 29915 w 76956"/>
              <a:gd name="T35" fmla="*/ 21874 h 78019"/>
              <a:gd name="T36" fmla="*/ 40152 w 76956"/>
              <a:gd name="T37" fmla="*/ 0 h 78019"/>
              <a:gd name="T38" fmla="*/ 45518 w 76956"/>
              <a:gd name="T39" fmla="*/ 233 h 78019"/>
              <a:gd name="T40" fmla="*/ 60561 w 76956"/>
              <a:gd name="T41" fmla="*/ 4127 h 78019"/>
              <a:gd name="T42" fmla="*/ 71461 w 76956"/>
              <a:gd name="T43" fmla="*/ 12253 h 78019"/>
              <a:gd name="T44" fmla="*/ 78095 w 76956"/>
              <a:gd name="T45" fmla="*/ 23898 h 78019"/>
              <a:gd name="T46" fmla="*/ 80334 w 76956"/>
              <a:gd name="T47" fmla="*/ 38342 h 78019"/>
              <a:gd name="T48" fmla="*/ 0 w 76956"/>
              <a:gd name="T49" fmla="*/ 38342 h 78019"/>
              <a:gd name="T50" fmla="*/ 204 w 76956"/>
              <a:gd name="T51" fmla="*/ 33727 h 78019"/>
              <a:gd name="T52" fmla="*/ 3774 w 76956"/>
              <a:gd name="T53" fmla="*/ 20047 h 78019"/>
              <a:gd name="T54" fmla="*/ 11701 w 76956"/>
              <a:gd name="T55" fmla="*/ 9388 h 78019"/>
              <a:gd name="T56" fmla="*/ 23865 w 76956"/>
              <a:gd name="T57" fmla="*/ 2468 h 78019"/>
              <a:gd name="T58" fmla="*/ 40152 w 76956"/>
              <a:gd name="T59" fmla="*/ 0 h 78019"/>
              <a:gd name="T60" fmla="*/ 29915 w 76956"/>
              <a:gd name="T61" fmla="*/ 21874 h 78019"/>
              <a:gd name="T62" fmla="*/ 26886 w 76956"/>
              <a:gd name="T63" fmla="*/ 38342 h 78019"/>
              <a:gd name="T64" fmla="*/ 26920 w 76956"/>
              <a:gd name="T65" fmla="*/ 40520 h 78019"/>
              <a:gd name="T66" fmla="*/ 34436 w 76956"/>
              <a:gd name="T67" fmla="*/ 76830 h 78019"/>
              <a:gd name="T68" fmla="*/ 19541 w 76956"/>
              <a:gd name="T69" fmla="*/ 72838 h 78019"/>
              <a:gd name="T70" fmla="*/ 8762 w 76956"/>
              <a:gd name="T71" fmla="*/ 64621 h 78019"/>
              <a:gd name="T72" fmla="*/ 2209 w 76956"/>
              <a:gd name="T73" fmla="*/ 52886 h 78019"/>
              <a:gd name="T74" fmla="*/ 0 w 76956"/>
              <a:gd name="T75" fmla="*/ 38342 h 78019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0" t="0" r="r" b="b"/>
            <a:pathLst>
              <a:path w="76956" h="78019">
                <a:moveTo>
                  <a:pt x="76956" y="38800"/>
                </a:moveTo>
                <a:lnTo>
                  <a:pt x="76727" y="43879"/>
                </a:lnTo>
                <a:lnTo>
                  <a:pt x="73231" y="57742"/>
                </a:lnTo>
                <a:lnTo>
                  <a:pt x="65610" y="68530"/>
                </a:lnTo>
                <a:lnTo>
                  <a:pt x="53982" y="75528"/>
                </a:lnTo>
                <a:lnTo>
                  <a:pt x="38464" y="78019"/>
                </a:lnTo>
                <a:lnTo>
                  <a:pt x="32988" y="77747"/>
                </a:lnTo>
                <a:lnTo>
                  <a:pt x="25788" y="41003"/>
                </a:lnTo>
                <a:lnTo>
                  <a:pt x="29204" y="56733"/>
                </a:lnTo>
                <a:lnTo>
                  <a:pt x="38464" y="62341"/>
                </a:lnTo>
                <a:lnTo>
                  <a:pt x="39737" y="62275"/>
                </a:lnTo>
                <a:lnTo>
                  <a:pt x="48361" y="55510"/>
                </a:lnTo>
                <a:lnTo>
                  <a:pt x="51173" y="38800"/>
                </a:lnTo>
                <a:lnTo>
                  <a:pt x="51157" y="37237"/>
                </a:lnTo>
                <a:lnTo>
                  <a:pt x="47822" y="21295"/>
                </a:lnTo>
                <a:lnTo>
                  <a:pt x="38464" y="15727"/>
                </a:lnTo>
                <a:lnTo>
                  <a:pt x="37558" y="15758"/>
                </a:lnTo>
                <a:lnTo>
                  <a:pt x="28657" y="22135"/>
                </a:lnTo>
                <a:lnTo>
                  <a:pt x="38464" y="0"/>
                </a:lnTo>
                <a:lnTo>
                  <a:pt x="43604" y="237"/>
                </a:lnTo>
                <a:lnTo>
                  <a:pt x="58015" y="4175"/>
                </a:lnTo>
                <a:lnTo>
                  <a:pt x="68457" y="12399"/>
                </a:lnTo>
                <a:lnTo>
                  <a:pt x="74811" y="24183"/>
                </a:lnTo>
                <a:lnTo>
                  <a:pt x="76956" y="38800"/>
                </a:lnTo>
                <a:close/>
              </a:path>
              <a:path w="76956" h="78019">
                <a:moveTo>
                  <a:pt x="0" y="38800"/>
                </a:moveTo>
                <a:lnTo>
                  <a:pt x="196" y="34129"/>
                </a:lnTo>
                <a:lnTo>
                  <a:pt x="3616" y="20287"/>
                </a:lnTo>
                <a:lnTo>
                  <a:pt x="11209" y="9500"/>
                </a:lnTo>
                <a:lnTo>
                  <a:pt x="22861" y="2496"/>
                </a:lnTo>
                <a:lnTo>
                  <a:pt x="38464" y="0"/>
                </a:lnTo>
                <a:lnTo>
                  <a:pt x="28657" y="22135"/>
                </a:lnTo>
                <a:lnTo>
                  <a:pt x="25756" y="38800"/>
                </a:lnTo>
                <a:lnTo>
                  <a:pt x="25788" y="41003"/>
                </a:lnTo>
                <a:lnTo>
                  <a:pt x="32988" y="77747"/>
                </a:lnTo>
                <a:lnTo>
                  <a:pt x="18719" y="73707"/>
                </a:lnTo>
                <a:lnTo>
                  <a:pt x="8392" y="65392"/>
                </a:lnTo>
                <a:lnTo>
                  <a:pt x="2116" y="53517"/>
                </a:lnTo>
                <a:lnTo>
                  <a:pt x="0" y="38800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8" name="object 15"/>
          <xdr:cNvSpPr>
            <a:spLocks/>
          </xdr:cNvSpPr>
        </xdr:nvSpPr>
        <xdr:spPr bwMode="auto">
          <a:xfrm>
            <a:off x="1458913" y="771525"/>
            <a:ext cx="61912" cy="77788"/>
          </a:xfrm>
          <a:custGeom>
            <a:avLst/>
            <a:gdLst>
              <a:gd name="T0" fmla="*/ 44223 w 61208"/>
              <a:gd name="T1" fmla="*/ 60003 h 77995"/>
              <a:gd name="T2" fmla="*/ 48082 w 61208"/>
              <a:gd name="T3" fmla="*/ 60268 h 77995"/>
              <a:gd name="T4" fmla="*/ 53514 w 61208"/>
              <a:gd name="T5" fmla="*/ 60268 h 77995"/>
              <a:gd name="T6" fmla="*/ 58451 w 61208"/>
              <a:gd name="T7" fmla="*/ 58535 h 77995"/>
              <a:gd name="T8" fmla="*/ 63224 w 61208"/>
              <a:gd name="T9" fmla="*/ 56950 h 77995"/>
              <a:gd name="T10" fmla="*/ 64073 w 61208"/>
              <a:gd name="T11" fmla="*/ 74023 h 77995"/>
              <a:gd name="T12" fmla="*/ 56502 w 61208"/>
              <a:gd name="T13" fmla="*/ 75730 h 77995"/>
              <a:gd name="T14" fmla="*/ 48741 w 61208"/>
              <a:gd name="T15" fmla="*/ 77171 h 77995"/>
              <a:gd name="T16" fmla="*/ 40511 w 61208"/>
              <a:gd name="T17" fmla="*/ 77171 h 77995"/>
              <a:gd name="T18" fmla="*/ 21269 w 61208"/>
              <a:gd name="T19" fmla="*/ 73663 h 77995"/>
              <a:gd name="T20" fmla="*/ 9058 w 61208"/>
              <a:gd name="T21" fmla="*/ 64905 h 77995"/>
              <a:gd name="T22" fmla="*/ 2469 w 61208"/>
              <a:gd name="T23" fmla="*/ 53542 h 77995"/>
              <a:gd name="T24" fmla="*/ 99 w 61208"/>
              <a:gd name="T25" fmla="*/ 42214 h 77995"/>
              <a:gd name="T26" fmla="*/ 0 w 61208"/>
              <a:gd name="T27" fmla="*/ 39414 h 77995"/>
              <a:gd name="T28" fmla="*/ 2232 w 61208"/>
              <a:gd name="T29" fmla="*/ 25110 h 77995"/>
              <a:gd name="T30" fmla="*/ 8799 w 61208"/>
              <a:gd name="T31" fmla="*/ 13423 h 77995"/>
              <a:gd name="T32" fmla="*/ 19504 w 61208"/>
              <a:gd name="T33" fmla="*/ 5017 h 77995"/>
              <a:gd name="T34" fmla="*/ 34151 w 61208"/>
              <a:gd name="T35" fmla="*/ 551 h 77995"/>
              <a:gd name="T36" fmla="*/ 42487 w 61208"/>
              <a:gd name="T37" fmla="*/ 0 h 77995"/>
              <a:gd name="T38" fmla="*/ 51044 w 61208"/>
              <a:gd name="T39" fmla="*/ 0 h 77995"/>
              <a:gd name="T40" fmla="*/ 55680 w 61208"/>
              <a:gd name="T41" fmla="*/ 1878 h 77995"/>
              <a:gd name="T42" fmla="*/ 63224 w 61208"/>
              <a:gd name="T43" fmla="*/ 3608 h 77995"/>
              <a:gd name="T44" fmla="*/ 61932 w 61208"/>
              <a:gd name="T45" fmla="*/ 20707 h 77995"/>
              <a:gd name="T46" fmla="*/ 57134 w 61208"/>
              <a:gd name="T47" fmla="*/ 19146 h 77995"/>
              <a:gd name="T48" fmla="*/ 52197 w 61208"/>
              <a:gd name="T49" fmla="*/ 17585 h 77995"/>
              <a:gd name="T50" fmla="*/ 46766 w 61208"/>
              <a:gd name="T51" fmla="*/ 17585 h 77995"/>
              <a:gd name="T52" fmla="*/ 30514 w 61208"/>
              <a:gd name="T53" fmla="*/ 25527 h 77995"/>
              <a:gd name="T54" fmla="*/ 27028 w 61208"/>
              <a:gd name="T55" fmla="*/ 37640 h 77995"/>
              <a:gd name="T56" fmla="*/ 26990 w 61208"/>
              <a:gd name="T57" fmla="*/ 39414 h 77995"/>
              <a:gd name="T58" fmla="*/ 32336 w 61208"/>
              <a:gd name="T59" fmla="*/ 54415 h 77995"/>
              <a:gd name="T60" fmla="*/ 44223 w 61208"/>
              <a:gd name="T61" fmla="*/ 60003 h 77995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0" t="0" r="r" b="b"/>
            <a:pathLst>
              <a:path w="61208" h="77995">
                <a:moveTo>
                  <a:pt x="42246" y="60645"/>
                </a:moveTo>
                <a:lnTo>
                  <a:pt x="45932" y="60912"/>
                </a:lnTo>
                <a:lnTo>
                  <a:pt x="51120" y="60912"/>
                </a:lnTo>
                <a:lnTo>
                  <a:pt x="55837" y="59161"/>
                </a:lnTo>
                <a:lnTo>
                  <a:pt x="60396" y="57559"/>
                </a:lnTo>
                <a:lnTo>
                  <a:pt x="61208" y="74815"/>
                </a:lnTo>
                <a:lnTo>
                  <a:pt x="53976" y="76540"/>
                </a:lnTo>
                <a:lnTo>
                  <a:pt x="46561" y="77995"/>
                </a:lnTo>
                <a:lnTo>
                  <a:pt x="38700" y="77995"/>
                </a:lnTo>
                <a:lnTo>
                  <a:pt x="20318" y="74451"/>
                </a:lnTo>
                <a:lnTo>
                  <a:pt x="8652" y="65599"/>
                </a:lnTo>
                <a:lnTo>
                  <a:pt x="2359" y="54114"/>
                </a:lnTo>
                <a:lnTo>
                  <a:pt x="95" y="42665"/>
                </a:lnTo>
                <a:lnTo>
                  <a:pt x="0" y="39835"/>
                </a:lnTo>
                <a:lnTo>
                  <a:pt x="2132" y="25378"/>
                </a:lnTo>
                <a:lnTo>
                  <a:pt x="8405" y="13567"/>
                </a:lnTo>
                <a:lnTo>
                  <a:pt x="18632" y="5069"/>
                </a:lnTo>
                <a:lnTo>
                  <a:pt x="32624" y="555"/>
                </a:lnTo>
                <a:lnTo>
                  <a:pt x="40587" y="0"/>
                </a:lnTo>
                <a:lnTo>
                  <a:pt x="48762" y="0"/>
                </a:lnTo>
                <a:lnTo>
                  <a:pt x="53190" y="1898"/>
                </a:lnTo>
                <a:lnTo>
                  <a:pt x="60396" y="3648"/>
                </a:lnTo>
                <a:lnTo>
                  <a:pt x="59164" y="20928"/>
                </a:lnTo>
                <a:lnTo>
                  <a:pt x="54579" y="19350"/>
                </a:lnTo>
                <a:lnTo>
                  <a:pt x="49862" y="17773"/>
                </a:lnTo>
                <a:lnTo>
                  <a:pt x="44674" y="17773"/>
                </a:lnTo>
                <a:lnTo>
                  <a:pt x="29150" y="25799"/>
                </a:lnTo>
                <a:lnTo>
                  <a:pt x="25820" y="38042"/>
                </a:lnTo>
                <a:lnTo>
                  <a:pt x="25783" y="39835"/>
                </a:lnTo>
                <a:lnTo>
                  <a:pt x="30890" y="54997"/>
                </a:lnTo>
                <a:lnTo>
                  <a:pt x="42246" y="60645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9" name="object 16"/>
          <xdr:cNvSpPr>
            <a:spLocks/>
          </xdr:cNvSpPr>
        </xdr:nvSpPr>
        <xdr:spPr bwMode="auto">
          <a:xfrm>
            <a:off x="1531938" y="739775"/>
            <a:ext cx="71437" cy="107950"/>
          </a:xfrm>
          <a:custGeom>
            <a:avLst/>
            <a:gdLst>
              <a:gd name="T0" fmla="*/ 26802 w 70091"/>
              <a:gd name="T1" fmla="*/ 54872 h 108907"/>
              <a:gd name="T2" fmla="*/ 26802 w 70091"/>
              <a:gd name="T3" fmla="*/ 105129 h 108907"/>
              <a:gd name="T4" fmla="*/ 0 w 70091"/>
              <a:gd name="T5" fmla="*/ 105129 h 108907"/>
              <a:gd name="T6" fmla="*/ 0 w 70091"/>
              <a:gd name="T7" fmla="*/ 0 h 108907"/>
              <a:gd name="T8" fmla="*/ 26802 w 70091"/>
              <a:gd name="T9" fmla="*/ 0 h 108907"/>
              <a:gd name="T10" fmla="*/ 26802 w 70091"/>
              <a:gd name="T11" fmla="*/ 42950 h 108907"/>
              <a:gd name="T12" fmla="*/ 27171 w 70091"/>
              <a:gd name="T13" fmla="*/ 42950 h 108907"/>
              <a:gd name="T14" fmla="*/ 30196 w 70091"/>
              <a:gd name="T15" fmla="*/ 34813 h 108907"/>
              <a:gd name="T16" fmla="*/ 40034 w 70091"/>
              <a:gd name="T17" fmla="*/ 31029 h 108907"/>
              <a:gd name="T18" fmla="*/ 49676 w 70091"/>
              <a:gd name="T19" fmla="*/ 31029 h 108907"/>
              <a:gd name="T20" fmla="*/ 65627 w 70091"/>
              <a:gd name="T21" fmla="*/ 34948 h 108907"/>
              <a:gd name="T22" fmla="*/ 73695 w 70091"/>
              <a:gd name="T23" fmla="*/ 45185 h 108907"/>
              <a:gd name="T24" fmla="*/ 75632 w 70091"/>
              <a:gd name="T25" fmla="*/ 57371 h 108907"/>
              <a:gd name="T26" fmla="*/ 75632 w 70091"/>
              <a:gd name="T27" fmla="*/ 105129 h 108907"/>
              <a:gd name="T28" fmla="*/ 48829 w 70091"/>
              <a:gd name="T29" fmla="*/ 105129 h 108907"/>
              <a:gd name="T30" fmla="*/ 48829 w 70091"/>
              <a:gd name="T31" fmla="*/ 51064 h 108907"/>
              <a:gd name="T32" fmla="*/ 43937 w 70091"/>
              <a:gd name="T33" fmla="*/ 48686 h 108907"/>
              <a:gd name="T34" fmla="*/ 29857 w 70091"/>
              <a:gd name="T35" fmla="*/ 48686 h 108907"/>
              <a:gd name="T36" fmla="*/ 26802 w 70091"/>
              <a:gd name="T37" fmla="*/ 54872 h 108907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70091" h="108907">
                <a:moveTo>
                  <a:pt x="24839" y="56844"/>
                </a:moveTo>
                <a:lnTo>
                  <a:pt x="24839" y="108907"/>
                </a:lnTo>
                <a:lnTo>
                  <a:pt x="0" y="108907"/>
                </a:lnTo>
                <a:lnTo>
                  <a:pt x="0" y="0"/>
                </a:lnTo>
                <a:lnTo>
                  <a:pt x="24839" y="0"/>
                </a:lnTo>
                <a:lnTo>
                  <a:pt x="24839" y="44494"/>
                </a:lnTo>
                <a:lnTo>
                  <a:pt x="25180" y="44494"/>
                </a:lnTo>
                <a:lnTo>
                  <a:pt x="27984" y="36064"/>
                </a:lnTo>
                <a:lnTo>
                  <a:pt x="37102" y="32144"/>
                </a:lnTo>
                <a:lnTo>
                  <a:pt x="46037" y="32144"/>
                </a:lnTo>
                <a:lnTo>
                  <a:pt x="60819" y="36204"/>
                </a:lnTo>
                <a:lnTo>
                  <a:pt x="68295" y="46809"/>
                </a:lnTo>
                <a:lnTo>
                  <a:pt x="70091" y="59433"/>
                </a:lnTo>
                <a:lnTo>
                  <a:pt x="70091" y="108907"/>
                </a:lnTo>
                <a:lnTo>
                  <a:pt x="45251" y="108907"/>
                </a:lnTo>
                <a:lnTo>
                  <a:pt x="45251" y="52900"/>
                </a:lnTo>
                <a:lnTo>
                  <a:pt x="40718" y="50435"/>
                </a:lnTo>
                <a:lnTo>
                  <a:pt x="27669" y="50435"/>
                </a:lnTo>
                <a:lnTo>
                  <a:pt x="24839" y="56844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0" name="object 17"/>
          <xdr:cNvSpPr>
            <a:spLocks/>
          </xdr:cNvSpPr>
        </xdr:nvSpPr>
        <xdr:spPr bwMode="auto">
          <a:xfrm>
            <a:off x="1616075" y="771525"/>
            <a:ext cx="58738" cy="77788"/>
          </a:xfrm>
          <a:custGeom>
            <a:avLst/>
            <a:gdLst>
              <a:gd name="T0" fmla="*/ 2684 w 57907"/>
              <a:gd name="T1" fmla="*/ 12970 h 78044"/>
              <a:gd name="T2" fmla="*/ 12575 w 57907"/>
              <a:gd name="T3" fmla="*/ 4011 h 78044"/>
              <a:gd name="T4" fmla="*/ 32482 w 57907"/>
              <a:gd name="T5" fmla="*/ 0 h 78044"/>
              <a:gd name="T6" fmla="*/ 43327 w 57907"/>
              <a:gd name="T7" fmla="*/ 0 h 78044"/>
              <a:gd name="T8" fmla="*/ 52315 w 57907"/>
              <a:gd name="T9" fmla="*/ 1701 h 78044"/>
              <a:gd name="T10" fmla="*/ 56614 w 57907"/>
              <a:gd name="T11" fmla="*/ 3016 h 78044"/>
              <a:gd name="T12" fmla="*/ 55978 w 57907"/>
              <a:gd name="T13" fmla="*/ 19852 h 78044"/>
              <a:gd name="T14" fmla="*/ 48987 w 57907"/>
              <a:gd name="T15" fmla="*/ 17418 h 78044"/>
              <a:gd name="T16" fmla="*/ 42524 w 57907"/>
              <a:gd name="T17" fmla="*/ 15862 h 78044"/>
              <a:gd name="T18" fmla="*/ 27988 w 57907"/>
              <a:gd name="T19" fmla="*/ 15862 h 78044"/>
              <a:gd name="T20" fmla="*/ 24964 w 57907"/>
              <a:gd name="T21" fmla="*/ 18708 h 78044"/>
              <a:gd name="T22" fmla="*/ 24964 w 57907"/>
              <a:gd name="T23" fmla="*/ 25934 h 78044"/>
              <a:gd name="T24" fmla="*/ 28848 w 57907"/>
              <a:gd name="T25" fmla="*/ 27492 h 78044"/>
              <a:gd name="T26" fmla="*/ 43161 w 57907"/>
              <a:gd name="T27" fmla="*/ 32114 h 78044"/>
              <a:gd name="T28" fmla="*/ 54621 w 57907"/>
              <a:gd name="T29" fmla="*/ 37941 h 78044"/>
              <a:gd name="T30" fmla="*/ 61077 w 57907"/>
              <a:gd name="T31" fmla="*/ 50282 h 78044"/>
              <a:gd name="T32" fmla="*/ 61303 w 57907"/>
              <a:gd name="T33" fmla="*/ 53936 h 78044"/>
              <a:gd name="T34" fmla="*/ 56919 w 57907"/>
              <a:gd name="T35" fmla="*/ 67289 h 78044"/>
              <a:gd name="T36" fmla="*/ 45460 w 57907"/>
              <a:gd name="T37" fmla="*/ 74710 h 78044"/>
              <a:gd name="T38" fmla="*/ 29319 w 57907"/>
              <a:gd name="T39" fmla="*/ 77026 h 78044"/>
              <a:gd name="T40" fmla="*/ 16587 w 57907"/>
              <a:gd name="T41" fmla="*/ 76393 h 78044"/>
              <a:gd name="T42" fmla="*/ 2634 w 57907"/>
              <a:gd name="T43" fmla="*/ 73944 h 78044"/>
              <a:gd name="T44" fmla="*/ 860 w 57907"/>
              <a:gd name="T45" fmla="*/ 73425 h 78044"/>
              <a:gd name="T46" fmla="*/ 1497 w 57907"/>
              <a:gd name="T47" fmla="*/ 55981 h 78044"/>
              <a:gd name="T48" fmla="*/ 7823 w 57907"/>
              <a:gd name="T49" fmla="*/ 59290 h 78044"/>
              <a:gd name="T50" fmla="*/ 15811 w 57907"/>
              <a:gd name="T51" fmla="*/ 61163 h 78044"/>
              <a:gd name="T52" fmla="*/ 35535 w 57907"/>
              <a:gd name="T53" fmla="*/ 61163 h 78044"/>
              <a:gd name="T54" fmla="*/ 36338 w 57907"/>
              <a:gd name="T55" fmla="*/ 57392 h 78044"/>
              <a:gd name="T56" fmla="*/ 36338 w 57907"/>
              <a:gd name="T57" fmla="*/ 50798 h 78044"/>
              <a:gd name="T58" fmla="*/ 29458 w 57907"/>
              <a:gd name="T59" fmla="*/ 49363 h 78044"/>
              <a:gd name="T60" fmla="*/ 18141 w 57907"/>
              <a:gd name="T61" fmla="*/ 45299 h 78044"/>
              <a:gd name="T62" fmla="*/ 6929 w 57907"/>
              <a:gd name="T63" fmla="*/ 38870 h 78044"/>
              <a:gd name="T64" fmla="*/ 379 w 57907"/>
              <a:gd name="T65" fmla="*/ 26884 h 78044"/>
              <a:gd name="T66" fmla="*/ 0 w 57907"/>
              <a:gd name="T67" fmla="*/ 22334 h 78044"/>
              <a:gd name="T68" fmla="*/ 2684 w 57907"/>
              <a:gd name="T69" fmla="*/ 12970 h 78044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57907" h="78044">
                <a:moveTo>
                  <a:pt x="2536" y="13142"/>
                </a:moveTo>
                <a:lnTo>
                  <a:pt x="11879" y="4063"/>
                </a:lnTo>
                <a:lnTo>
                  <a:pt x="30682" y="0"/>
                </a:lnTo>
                <a:lnTo>
                  <a:pt x="40927" y="0"/>
                </a:lnTo>
                <a:lnTo>
                  <a:pt x="49417" y="1725"/>
                </a:lnTo>
                <a:lnTo>
                  <a:pt x="53478" y="3056"/>
                </a:lnTo>
                <a:lnTo>
                  <a:pt x="52876" y="20115"/>
                </a:lnTo>
                <a:lnTo>
                  <a:pt x="46273" y="17649"/>
                </a:lnTo>
                <a:lnTo>
                  <a:pt x="40168" y="16072"/>
                </a:lnTo>
                <a:lnTo>
                  <a:pt x="26438" y="16072"/>
                </a:lnTo>
                <a:lnTo>
                  <a:pt x="23582" y="18956"/>
                </a:lnTo>
                <a:lnTo>
                  <a:pt x="23582" y="26277"/>
                </a:lnTo>
                <a:lnTo>
                  <a:pt x="27250" y="27855"/>
                </a:lnTo>
                <a:lnTo>
                  <a:pt x="40770" y="32539"/>
                </a:lnTo>
                <a:lnTo>
                  <a:pt x="51595" y="38443"/>
                </a:lnTo>
                <a:lnTo>
                  <a:pt x="57693" y="50947"/>
                </a:lnTo>
                <a:lnTo>
                  <a:pt x="57907" y="54650"/>
                </a:lnTo>
                <a:lnTo>
                  <a:pt x="53765" y="68179"/>
                </a:lnTo>
                <a:lnTo>
                  <a:pt x="42942" y="75698"/>
                </a:lnTo>
                <a:lnTo>
                  <a:pt x="27695" y="78044"/>
                </a:lnTo>
                <a:lnTo>
                  <a:pt x="15668" y="77403"/>
                </a:lnTo>
                <a:lnTo>
                  <a:pt x="2488" y="74922"/>
                </a:lnTo>
                <a:lnTo>
                  <a:pt x="812" y="74396"/>
                </a:lnTo>
                <a:lnTo>
                  <a:pt x="1414" y="56721"/>
                </a:lnTo>
                <a:lnTo>
                  <a:pt x="7389" y="60074"/>
                </a:lnTo>
                <a:lnTo>
                  <a:pt x="14935" y="61972"/>
                </a:lnTo>
                <a:lnTo>
                  <a:pt x="33565" y="61972"/>
                </a:lnTo>
                <a:lnTo>
                  <a:pt x="34324" y="58151"/>
                </a:lnTo>
                <a:lnTo>
                  <a:pt x="34324" y="51470"/>
                </a:lnTo>
                <a:lnTo>
                  <a:pt x="27826" y="50016"/>
                </a:lnTo>
                <a:lnTo>
                  <a:pt x="17136" y="45899"/>
                </a:lnTo>
                <a:lnTo>
                  <a:pt x="6545" y="39384"/>
                </a:lnTo>
                <a:lnTo>
                  <a:pt x="359" y="27239"/>
                </a:lnTo>
                <a:lnTo>
                  <a:pt x="0" y="22629"/>
                </a:lnTo>
                <a:lnTo>
                  <a:pt x="2536" y="13142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1" name="object 18"/>
          <xdr:cNvSpPr>
            <a:spLocks/>
          </xdr:cNvSpPr>
        </xdr:nvSpPr>
        <xdr:spPr bwMode="auto">
          <a:xfrm>
            <a:off x="1684338" y="771525"/>
            <a:ext cx="60325" cy="77788"/>
          </a:xfrm>
          <a:custGeom>
            <a:avLst/>
            <a:gdLst>
              <a:gd name="T0" fmla="*/ 39904 w 61182"/>
              <a:gd name="T1" fmla="*/ 60003 h 77995"/>
              <a:gd name="T2" fmla="*/ 43388 w 61182"/>
              <a:gd name="T3" fmla="*/ 60268 h 77995"/>
              <a:gd name="T4" fmla="*/ 48340 w 61182"/>
              <a:gd name="T5" fmla="*/ 60268 h 77995"/>
              <a:gd name="T6" fmla="*/ 52748 w 61182"/>
              <a:gd name="T7" fmla="*/ 58535 h 77995"/>
              <a:gd name="T8" fmla="*/ 57107 w 61182"/>
              <a:gd name="T9" fmla="*/ 56950 h 77995"/>
              <a:gd name="T10" fmla="*/ 57826 w 61182"/>
              <a:gd name="T11" fmla="*/ 74023 h 77995"/>
              <a:gd name="T12" fmla="*/ 50990 w 61182"/>
              <a:gd name="T13" fmla="*/ 75730 h 77995"/>
              <a:gd name="T14" fmla="*/ 43981 w 61182"/>
              <a:gd name="T15" fmla="*/ 77171 h 77995"/>
              <a:gd name="T16" fmla="*/ 36577 w 61182"/>
              <a:gd name="T17" fmla="*/ 77171 h 77995"/>
              <a:gd name="T18" fmla="*/ 19213 w 61182"/>
              <a:gd name="T19" fmla="*/ 73663 h 77995"/>
              <a:gd name="T20" fmla="*/ 8187 w 61182"/>
              <a:gd name="T21" fmla="*/ 64905 h 77995"/>
              <a:gd name="T22" fmla="*/ 2234 w 61182"/>
              <a:gd name="T23" fmla="*/ 53542 h 77995"/>
              <a:gd name="T24" fmla="*/ 91 w 61182"/>
              <a:gd name="T25" fmla="*/ 42214 h 77995"/>
              <a:gd name="T26" fmla="*/ 0 w 61182"/>
              <a:gd name="T27" fmla="*/ 39414 h 77995"/>
              <a:gd name="T28" fmla="*/ 2019 w 61182"/>
              <a:gd name="T29" fmla="*/ 25106 h 77995"/>
              <a:gd name="T30" fmla="*/ 7955 w 61182"/>
              <a:gd name="T31" fmla="*/ 13416 h 77995"/>
              <a:gd name="T32" fmla="*/ 17624 w 61182"/>
              <a:gd name="T33" fmla="*/ 5011 h 77995"/>
              <a:gd name="T34" fmla="*/ 30842 w 61182"/>
              <a:gd name="T35" fmla="*/ 548 h 77995"/>
              <a:gd name="T36" fmla="*/ 38336 w 61182"/>
              <a:gd name="T37" fmla="*/ 0 h 77995"/>
              <a:gd name="T38" fmla="*/ 46087 w 61182"/>
              <a:gd name="T39" fmla="*/ 0 h 77995"/>
              <a:gd name="T40" fmla="*/ 50272 w 61182"/>
              <a:gd name="T41" fmla="*/ 1878 h 77995"/>
              <a:gd name="T42" fmla="*/ 57107 w 61182"/>
              <a:gd name="T43" fmla="*/ 3608 h 77995"/>
              <a:gd name="T44" fmla="*/ 55918 w 61182"/>
              <a:gd name="T45" fmla="*/ 20707 h 77995"/>
              <a:gd name="T46" fmla="*/ 51584 w 61182"/>
              <a:gd name="T47" fmla="*/ 19146 h 77995"/>
              <a:gd name="T48" fmla="*/ 47102 w 61182"/>
              <a:gd name="T49" fmla="*/ 17585 h 77995"/>
              <a:gd name="T50" fmla="*/ 42199 w 61182"/>
              <a:gd name="T51" fmla="*/ 17585 h 77995"/>
              <a:gd name="T52" fmla="*/ 27525 w 61182"/>
              <a:gd name="T53" fmla="*/ 25527 h 77995"/>
              <a:gd name="T54" fmla="*/ 24380 w 61182"/>
              <a:gd name="T55" fmla="*/ 37640 h 77995"/>
              <a:gd name="T56" fmla="*/ 24342 w 61182"/>
              <a:gd name="T57" fmla="*/ 39414 h 77995"/>
              <a:gd name="T58" fmla="*/ 29172 w 61182"/>
              <a:gd name="T59" fmla="*/ 54415 h 77995"/>
              <a:gd name="T60" fmla="*/ 39904 w 61182"/>
              <a:gd name="T61" fmla="*/ 60003 h 77995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0" t="0" r="r" b="b"/>
            <a:pathLst>
              <a:path w="61182" h="77995">
                <a:moveTo>
                  <a:pt x="42220" y="60645"/>
                </a:moveTo>
                <a:lnTo>
                  <a:pt x="45906" y="60912"/>
                </a:lnTo>
                <a:lnTo>
                  <a:pt x="51146" y="60912"/>
                </a:lnTo>
                <a:lnTo>
                  <a:pt x="55810" y="59161"/>
                </a:lnTo>
                <a:lnTo>
                  <a:pt x="60422" y="57559"/>
                </a:lnTo>
                <a:lnTo>
                  <a:pt x="61182" y="74815"/>
                </a:lnTo>
                <a:lnTo>
                  <a:pt x="53950" y="76540"/>
                </a:lnTo>
                <a:lnTo>
                  <a:pt x="46535" y="77995"/>
                </a:lnTo>
                <a:lnTo>
                  <a:pt x="38700" y="77995"/>
                </a:lnTo>
                <a:lnTo>
                  <a:pt x="20329" y="74451"/>
                </a:lnTo>
                <a:lnTo>
                  <a:pt x="8662" y="65599"/>
                </a:lnTo>
                <a:lnTo>
                  <a:pt x="2364" y="54114"/>
                </a:lnTo>
                <a:lnTo>
                  <a:pt x="95" y="42665"/>
                </a:lnTo>
                <a:lnTo>
                  <a:pt x="0" y="39835"/>
                </a:lnTo>
                <a:lnTo>
                  <a:pt x="2136" y="25374"/>
                </a:lnTo>
                <a:lnTo>
                  <a:pt x="8417" y="13560"/>
                </a:lnTo>
                <a:lnTo>
                  <a:pt x="18647" y="5063"/>
                </a:lnTo>
                <a:lnTo>
                  <a:pt x="32632" y="552"/>
                </a:lnTo>
                <a:lnTo>
                  <a:pt x="40561" y="0"/>
                </a:lnTo>
                <a:lnTo>
                  <a:pt x="48762" y="0"/>
                </a:lnTo>
                <a:lnTo>
                  <a:pt x="53190" y="1898"/>
                </a:lnTo>
                <a:lnTo>
                  <a:pt x="60422" y="3648"/>
                </a:lnTo>
                <a:lnTo>
                  <a:pt x="59164" y="20928"/>
                </a:lnTo>
                <a:lnTo>
                  <a:pt x="54579" y="19350"/>
                </a:lnTo>
                <a:lnTo>
                  <a:pt x="49836" y="17773"/>
                </a:lnTo>
                <a:lnTo>
                  <a:pt x="44648" y="17773"/>
                </a:lnTo>
                <a:lnTo>
                  <a:pt x="29123" y="25799"/>
                </a:lnTo>
                <a:lnTo>
                  <a:pt x="25794" y="38042"/>
                </a:lnTo>
                <a:lnTo>
                  <a:pt x="25756" y="39835"/>
                </a:lnTo>
                <a:lnTo>
                  <a:pt x="30864" y="54997"/>
                </a:lnTo>
                <a:lnTo>
                  <a:pt x="42220" y="60645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2" name="object 19"/>
          <xdr:cNvSpPr>
            <a:spLocks/>
          </xdr:cNvSpPr>
        </xdr:nvSpPr>
        <xdr:spPr bwMode="auto">
          <a:xfrm>
            <a:off x="1757363" y="739775"/>
            <a:ext cx="69850" cy="107950"/>
          </a:xfrm>
          <a:custGeom>
            <a:avLst/>
            <a:gdLst>
              <a:gd name="T0" fmla="*/ 24488 w 70117"/>
              <a:gd name="T1" fmla="*/ 54872 h 108907"/>
              <a:gd name="T2" fmla="*/ 24488 w 70117"/>
              <a:gd name="T3" fmla="*/ 105129 h 108907"/>
              <a:gd name="T4" fmla="*/ 0 w 70117"/>
              <a:gd name="T5" fmla="*/ 105129 h 108907"/>
              <a:gd name="T6" fmla="*/ 0 w 70117"/>
              <a:gd name="T7" fmla="*/ 0 h 108907"/>
              <a:gd name="T8" fmla="*/ 24488 w 70117"/>
              <a:gd name="T9" fmla="*/ 0 h 108907"/>
              <a:gd name="T10" fmla="*/ 24488 w 70117"/>
              <a:gd name="T11" fmla="*/ 42950 h 108907"/>
              <a:gd name="T12" fmla="*/ 24798 w 70117"/>
              <a:gd name="T13" fmla="*/ 42950 h 108907"/>
              <a:gd name="T14" fmla="*/ 27586 w 70117"/>
              <a:gd name="T15" fmla="*/ 34813 h 108907"/>
              <a:gd name="T16" fmla="*/ 36540 w 70117"/>
              <a:gd name="T17" fmla="*/ 31029 h 108907"/>
              <a:gd name="T18" fmla="*/ 45340 w 70117"/>
              <a:gd name="T19" fmla="*/ 31029 h 108907"/>
              <a:gd name="T20" fmla="*/ 59899 w 70117"/>
              <a:gd name="T21" fmla="*/ 34944 h 108907"/>
              <a:gd name="T22" fmla="*/ 67278 w 70117"/>
              <a:gd name="T23" fmla="*/ 45173 h 108907"/>
              <a:gd name="T24" fmla="*/ 69055 w 70117"/>
              <a:gd name="T25" fmla="*/ 57371 h 108907"/>
              <a:gd name="T26" fmla="*/ 69055 w 70117"/>
              <a:gd name="T27" fmla="*/ 105129 h 108907"/>
              <a:gd name="T28" fmla="*/ 44592 w 70117"/>
              <a:gd name="T29" fmla="*/ 105129 h 108907"/>
              <a:gd name="T30" fmla="*/ 44592 w 70117"/>
              <a:gd name="T31" fmla="*/ 51064 h 108907"/>
              <a:gd name="T32" fmla="*/ 40127 w 70117"/>
              <a:gd name="T33" fmla="*/ 48686 h 108907"/>
              <a:gd name="T34" fmla="*/ 27276 w 70117"/>
              <a:gd name="T35" fmla="*/ 48686 h 108907"/>
              <a:gd name="T36" fmla="*/ 24488 w 70117"/>
              <a:gd name="T37" fmla="*/ 54872 h 108907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70117" h="108907">
                <a:moveTo>
                  <a:pt x="24865" y="56844"/>
                </a:moveTo>
                <a:lnTo>
                  <a:pt x="24865" y="108907"/>
                </a:lnTo>
                <a:lnTo>
                  <a:pt x="0" y="108907"/>
                </a:lnTo>
                <a:lnTo>
                  <a:pt x="0" y="0"/>
                </a:lnTo>
                <a:lnTo>
                  <a:pt x="24865" y="0"/>
                </a:lnTo>
                <a:lnTo>
                  <a:pt x="24865" y="44494"/>
                </a:lnTo>
                <a:lnTo>
                  <a:pt x="25180" y="44494"/>
                </a:lnTo>
                <a:lnTo>
                  <a:pt x="28010" y="36064"/>
                </a:lnTo>
                <a:lnTo>
                  <a:pt x="37102" y="32144"/>
                </a:lnTo>
                <a:lnTo>
                  <a:pt x="46037" y="32144"/>
                </a:lnTo>
                <a:lnTo>
                  <a:pt x="60821" y="36200"/>
                </a:lnTo>
                <a:lnTo>
                  <a:pt x="68312" y="46796"/>
                </a:lnTo>
                <a:lnTo>
                  <a:pt x="70117" y="59433"/>
                </a:lnTo>
                <a:lnTo>
                  <a:pt x="70117" y="108907"/>
                </a:lnTo>
                <a:lnTo>
                  <a:pt x="45277" y="108907"/>
                </a:lnTo>
                <a:lnTo>
                  <a:pt x="45277" y="52900"/>
                </a:lnTo>
                <a:lnTo>
                  <a:pt x="40744" y="50435"/>
                </a:lnTo>
                <a:lnTo>
                  <a:pt x="27695" y="50435"/>
                </a:lnTo>
                <a:lnTo>
                  <a:pt x="24865" y="56844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3" name="object 20"/>
          <xdr:cNvSpPr>
            <a:spLocks/>
          </xdr:cNvSpPr>
        </xdr:nvSpPr>
        <xdr:spPr bwMode="auto">
          <a:xfrm>
            <a:off x="1844675" y="773113"/>
            <a:ext cx="71438" cy="76200"/>
          </a:xfrm>
          <a:custGeom>
            <a:avLst/>
            <a:gdLst>
              <a:gd name="T0" fmla="*/ 25852 w 70746"/>
              <a:gd name="T1" fmla="*/ 54222 h 76811"/>
              <a:gd name="T2" fmla="*/ 30565 w 70746"/>
              <a:gd name="T3" fmla="*/ 56609 h 76811"/>
              <a:gd name="T4" fmla="*/ 44105 w 70746"/>
              <a:gd name="T5" fmla="*/ 56609 h 76811"/>
              <a:gd name="T6" fmla="*/ 47075 w 70746"/>
              <a:gd name="T7" fmla="*/ 50449 h 76811"/>
              <a:gd name="T8" fmla="*/ 47075 w 70746"/>
              <a:gd name="T9" fmla="*/ 0 h 76811"/>
              <a:gd name="T10" fmla="*/ 72901 w 70746"/>
              <a:gd name="T11" fmla="*/ 0 h 76811"/>
              <a:gd name="T12" fmla="*/ 72901 w 70746"/>
              <a:gd name="T13" fmla="*/ 64893 h 76811"/>
              <a:gd name="T14" fmla="*/ 73091 w 70746"/>
              <a:gd name="T15" fmla="*/ 69406 h 76811"/>
              <a:gd name="T16" fmla="*/ 73556 w 70746"/>
              <a:gd name="T17" fmla="*/ 73203 h 76811"/>
              <a:gd name="T18" fmla="*/ 49990 w 70746"/>
              <a:gd name="T19" fmla="*/ 73203 h 76811"/>
              <a:gd name="T20" fmla="*/ 49662 w 70746"/>
              <a:gd name="T21" fmla="*/ 69955 h 76811"/>
              <a:gd name="T22" fmla="*/ 49336 w 70746"/>
              <a:gd name="T23" fmla="*/ 65873 h 76811"/>
              <a:gd name="T24" fmla="*/ 49336 w 70746"/>
              <a:gd name="T25" fmla="*/ 61027 h 76811"/>
              <a:gd name="T26" fmla="*/ 49036 w 70746"/>
              <a:gd name="T27" fmla="*/ 61027 h 76811"/>
              <a:gd name="T28" fmla="*/ 41258 w 70746"/>
              <a:gd name="T29" fmla="*/ 70311 h 76811"/>
              <a:gd name="T30" fmla="*/ 27232 w 70746"/>
              <a:gd name="T31" fmla="*/ 74346 h 76811"/>
              <a:gd name="T32" fmla="*/ 25036 w 70746"/>
              <a:gd name="T33" fmla="*/ 74396 h 76811"/>
              <a:gd name="T34" fmla="*/ 9671 w 70746"/>
              <a:gd name="T35" fmla="*/ 70459 h 76811"/>
              <a:gd name="T36" fmla="*/ 1881 w 70746"/>
              <a:gd name="T37" fmla="*/ 60189 h 76811"/>
              <a:gd name="T38" fmla="*/ 0 w 70746"/>
              <a:gd name="T39" fmla="*/ 47942 h 76811"/>
              <a:gd name="T40" fmla="*/ 0 w 70746"/>
              <a:gd name="T41" fmla="*/ 0 h 76811"/>
              <a:gd name="T42" fmla="*/ 25852 w 70746"/>
              <a:gd name="T43" fmla="*/ 0 h 76811"/>
              <a:gd name="T44" fmla="*/ 25852 w 70746"/>
              <a:gd name="T45" fmla="*/ 54222 h 76811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70746" h="76811">
                <a:moveTo>
                  <a:pt x="24865" y="55982"/>
                </a:moveTo>
                <a:lnTo>
                  <a:pt x="29398" y="58447"/>
                </a:lnTo>
                <a:lnTo>
                  <a:pt x="42421" y="58447"/>
                </a:lnTo>
                <a:lnTo>
                  <a:pt x="45277" y="52087"/>
                </a:lnTo>
                <a:lnTo>
                  <a:pt x="45277" y="0"/>
                </a:lnTo>
                <a:lnTo>
                  <a:pt x="70117" y="0"/>
                </a:lnTo>
                <a:lnTo>
                  <a:pt x="70117" y="67000"/>
                </a:lnTo>
                <a:lnTo>
                  <a:pt x="70300" y="71659"/>
                </a:lnTo>
                <a:lnTo>
                  <a:pt x="70746" y="75579"/>
                </a:lnTo>
                <a:lnTo>
                  <a:pt x="48081" y="75579"/>
                </a:lnTo>
                <a:lnTo>
                  <a:pt x="47766" y="72226"/>
                </a:lnTo>
                <a:lnTo>
                  <a:pt x="47452" y="68011"/>
                </a:lnTo>
                <a:lnTo>
                  <a:pt x="47452" y="63007"/>
                </a:lnTo>
                <a:lnTo>
                  <a:pt x="47164" y="63007"/>
                </a:lnTo>
                <a:lnTo>
                  <a:pt x="39682" y="72593"/>
                </a:lnTo>
                <a:lnTo>
                  <a:pt x="26192" y="76760"/>
                </a:lnTo>
                <a:lnTo>
                  <a:pt x="24079" y="76811"/>
                </a:lnTo>
                <a:lnTo>
                  <a:pt x="9301" y="72747"/>
                </a:lnTo>
                <a:lnTo>
                  <a:pt x="1809" y="62142"/>
                </a:lnTo>
                <a:lnTo>
                  <a:pt x="0" y="49498"/>
                </a:lnTo>
                <a:lnTo>
                  <a:pt x="0" y="0"/>
                </a:lnTo>
                <a:lnTo>
                  <a:pt x="24865" y="0"/>
                </a:lnTo>
                <a:lnTo>
                  <a:pt x="24865" y="55982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4" name="object 21"/>
          <xdr:cNvSpPr>
            <a:spLocks/>
          </xdr:cNvSpPr>
        </xdr:nvSpPr>
        <xdr:spPr bwMode="auto">
          <a:xfrm>
            <a:off x="1944688" y="739775"/>
            <a:ext cx="0" cy="107950"/>
          </a:xfrm>
          <a:custGeom>
            <a:avLst/>
            <a:gdLst>
              <a:gd name="T0" fmla="*/ 105129 h 108907"/>
              <a:gd name="T1" fmla="*/ 0 h 108907"/>
              <a:gd name="T2" fmla="*/ 0 60000 65536"/>
              <a:gd name="T3" fmla="*/ 0 60000 65536"/>
            </a:gdLst>
            <a:ahLst/>
            <a:cxnLst>
              <a:cxn ang="T2">
                <a:pos x="0" y="T0"/>
              </a:cxn>
              <a:cxn ang="T3">
                <a:pos x="0" y="T1"/>
              </a:cxn>
            </a:cxnLst>
            <a:rect l="0" t="0" r="r" b="b"/>
            <a:pathLst>
              <a:path h="108907">
                <a:moveTo>
                  <a:pt x="0" y="108907"/>
                </a:moveTo>
                <a:lnTo>
                  <a:pt x="0" y="0"/>
                </a:lnTo>
              </a:path>
            </a:pathLst>
          </a:custGeom>
          <a:noFill/>
          <a:ln w="26109">
            <a:solidFill>
              <a:srgbClr val="FEFFF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5" name="object 22"/>
          <xdr:cNvSpPr>
            <a:spLocks/>
          </xdr:cNvSpPr>
        </xdr:nvSpPr>
        <xdr:spPr bwMode="auto">
          <a:xfrm>
            <a:off x="1973263" y="771525"/>
            <a:ext cx="73025" cy="77788"/>
          </a:xfrm>
          <a:custGeom>
            <a:avLst/>
            <a:gdLst>
              <a:gd name="T0" fmla="*/ 46892 w 71794"/>
              <a:gd name="T1" fmla="*/ 61606 h 78019"/>
              <a:gd name="T2" fmla="*/ 55951 w 71794"/>
              <a:gd name="T3" fmla="*/ 61606 h 78019"/>
              <a:gd name="T4" fmla="*/ 65066 w 71794"/>
              <a:gd name="T5" fmla="*/ 58756 h 78019"/>
              <a:gd name="T6" fmla="*/ 71628 w 71794"/>
              <a:gd name="T7" fmla="*/ 55712 h 78019"/>
              <a:gd name="T8" fmla="*/ 72134 w 71794"/>
              <a:gd name="T9" fmla="*/ 72788 h 78019"/>
              <a:gd name="T10" fmla="*/ 71244 w 71794"/>
              <a:gd name="T11" fmla="*/ 73063 h 78019"/>
              <a:gd name="T12" fmla="*/ 57963 w 71794"/>
              <a:gd name="T13" fmla="*/ 76033 h 78019"/>
              <a:gd name="T14" fmla="*/ 44369 w 71794"/>
              <a:gd name="T15" fmla="*/ 77099 h 78019"/>
              <a:gd name="T16" fmla="*/ 34843 w 71794"/>
              <a:gd name="T17" fmla="*/ 76533 h 78019"/>
              <a:gd name="T18" fmla="*/ 19264 w 71794"/>
              <a:gd name="T19" fmla="*/ 72145 h 78019"/>
              <a:gd name="T20" fmla="*/ 8412 w 71794"/>
              <a:gd name="T21" fmla="*/ 63917 h 78019"/>
              <a:gd name="T22" fmla="*/ 2065 w 71794"/>
              <a:gd name="T23" fmla="*/ 52442 h 78019"/>
              <a:gd name="T24" fmla="*/ 0 w 71794"/>
              <a:gd name="T25" fmla="*/ 38318 h 78019"/>
              <a:gd name="T26" fmla="*/ 76 w 71794"/>
              <a:gd name="T27" fmla="*/ 35712 h 78019"/>
              <a:gd name="T28" fmla="*/ 3244 w 71794"/>
              <a:gd name="T29" fmla="*/ 22108 h 78019"/>
              <a:gd name="T30" fmla="*/ 10896 w 71794"/>
              <a:gd name="T31" fmla="*/ 10724 h 78019"/>
              <a:gd name="T32" fmla="*/ 22829 w 71794"/>
              <a:gd name="T33" fmla="*/ 2904 h 78019"/>
              <a:gd name="T34" fmla="*/ 38844 w 71794"/>
              <a:gd name="T35" fmla="*/ 0 h 78019"/>
              <a:gd name="T36" fmla="*/ 38844 w 71794"/>
              <a:gd name="T37" fmla="*/ 13813 h 78019"/>
              <a:gd name="T38" fmla="*/ 25240 w 71794"/>
              <a:gd name="T39" fmla="*/ 13813 h 78019"/>
              <a:gd name="T40" fmla="*/ 25240 w 71794"/>
              <a:gd name="T41" fmla="*/ 32106 h 78019"/>
              <a:gd name="T42" fmla="*/ 52614 w 71794"/>
              <a:gd name="T43" fmla="*/ 32106 h 78019"/>
              <a:gd name="T44" fmla="*/ 52614 w 71794"/>
              <a:gd name="T45" fmla="*/ 22655 h 78019"/>
              <a:gd name="T46" fmla="*/ 49781 w 71794"/>
              <a:gd name="T47" fmla="*/ 13813 h 78019"/>
              <a:gd name="T48" fmla="*/ 39995 w 71794"/>
              <a:gd name="T49" fmla="*/ 3 h 78019"/>
              <a:gd name="T50" fmla="*/ 49680 w 71794"/>
              <a:gd name="T51" fmla="*/ 878 h 78019"/>
              <a:gd name="T52" fmla="*/ 61913 w 71794"/>
              <a:gd name="T53" fmla="*/ 5540 h 78019"/>
              <a:gd name="T54" fmla="*/ 72398 w 71794"/>
              <a:gd name="T55" fmla="*/ 17189 h 78019"/>
              <a:gd name="T56" fmla="*/ 76846 w 71794"/>
              <a:gd name="T57" fmla="*/ 39024 h 78019"/>
              <a:gd name="T58" fmla="*/ 76846 w 71794"/>
              <a:gd name="T59" fmla="*/ 44482 h 78019"/>
              <a:gd name="T60" fmla="*/ 25213 w 71794"/>
              <a:gd name="T61" fmla="*/ 44482 h 78019"/>
              <a:gd name="T62" fmla="*/ 25259 w 71794"/>
              <a:gd name="T63" fmla="*/ 45736 h 78019"/>
              <a:gd name="T64" fmla="*/ 30951 w 71794"/>
              <a:gd name="T65" fmla="*/ 56827 h 78019"/>
              <a:gd name="T66" fmla="*/ 46892 w 71794"/>
              <a:gd name="T67" fmla="*/ 61606 h 78019"/>
              <a:gd name="T68" fmla="*/ 38844 w 71794"/>
              <a:gd name="T69" fmla="*/ 13813 h 78019"/>
              <a:gd name="T70" fmla="*/ 38844 w 71794"/>
              <a:gd name="T71" fmla="*/ 0 h 78019"/>
              <a:gd name="T72" fmla="*/ 39995 w 71794"/>
              <a:gd name="T73" fmla="*/ 3 h 78019"/>
              <a:gd name="T74" fmla="*/ 49781 w 71794"/>
              <a:gd name="T75" fmla="*/ 13813 h 78019"/>
              <a:gd name="T76" fmla="*/ 38844 w 71794"/>
              <a:gd name="T77" fmla="*/ 13813 h 78019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71794" h="78019">
                <a:moveTo>
                  <a:pt x="43810" y="62341"/>
                </a:moveTo>
                <a:lnTo>
                  <a:pt x="52273" y="62341"/>
                </a:lnTo>
                <a:lnTo>
                  <a:pt x="60789" y="59457"/>
                </a:lnTo>
                <a:lnTo>
                  <a:pt x="66920" y="56376"/>
                </a:lnTo>
                <a:lnTo>
                  <a:pt x="67392" y="73656"/>
                </a:lnTo>
                <a:lnTo>
                  <a:pt x="66560" y="73935"/>
                </a:lnTo>
                <a:lnTo>
                  <a:pt x="54152" y="76940"/>
                </a:lnTo>
                <a:lnTo>
                  <a:pt x="41452" y="78019"/>
                </a:lnTo>
                <a:lnTo>
                  <a:pt x="32553" y="77446"/>
                </a:lnTo>
                <a:lnTo>
                  <a:pt x="17997" y="73006"/>
                </a:lnTo>
                <a:lnTo>
                  <a:pt x="7859" y="64680"/>
                </a:lnTo>
                <a:lnTo>
                  <a:pt x="1929" y="53068"/>
                </a:lnTo>
                <a:lnTo>
                  <a:pt x="0" y="38775"/>
                </a:lnTo>
                <a:lnTo>
                  <a:pt x="72" y="36138"/>
                </a:lnTo>
                <a:lnTo>
                  <a:pt x="3030" y="22372"/>
                </a:lnTo>
                <a:lnTo>
                  <a:pt x="10178" y="10852"/>
                </a:lnTo>
                <a:lnTo>
                  <a:pt x="21328" y="2940"/>
                </a:lnTo>
                <a:lnTo>
                  <a:pt x="36290" y="0"/>
                </a:lnTo>
                <a:lnTo>
                  <a:pt x="36290" y="13977"/>
                </a:lnTo>
                <a:lnTo>
                  <a:pt x="23582" y="13977"/>
                </a:lnTo>
                <a:lnTo>
                  <a:pt x="23582" y="32489"/>
                </a:lnTo>
                <a:lnTo>
                  <a:pt x="49155" y="32489"/>
                </a:lnTo>
                <a:lnTo>
                  <a:pt x="49155" y="22925"/>
                </a:lnTo>
                <a:lnTo>
                  <a:pt x="46509" y="13977"/>
                </a:lnTo>
                <a:lnTo>
                  <a:pt x="37365" y="3"/>
                </a:lnTo>
                <a:lnTo>
                  <a:pt x="46415" y="890"/>
                </a:lnTo>
                <a:lnTo>
                  <a:pt x="57842" y="5607"/>
                </a:lnTo>
                <a:lnTo>
                  <a:pt x="67638" y="17393"/>
                </a:lnTo>
                <a:lnTo>
                  <a:pt x="71794" y="39490"/>
                </a:lnTo>
                <a:lnTo>
                  <a:pt x="71794" y="45012"/>
                </a:lnTo>
                <a:lnTo>
                  <a:pt x="23555" y="45012"/>
                </a:lnTo>
                <a:lnTo>
                  <a:pt x="23597" y="46282"/>
                </a:lnTo>
                <a:lnTo>
                  <a:pt x="28916" y="57505"/>
                </a:lnTo>
                <a:lnTo>
                  <a:pt x="43810" y="62341"/>
                </a:lnTo>
                <a:close/>
              </a:path>
              <a:path w="71794" h="78019">
                <a:moveTo>
                  <a:pt x="36290" y="13977"/>
                </a:moveTo>
                <a:lnTo>
                  <a:pt x="36290" y="0"/>
                </a:lnTo>
                <a:lnTo>
                  <a:pt x="37365" y="3"/>
                </a:lnTo>
                <a:lnTo>
                  <a:pt x="46509" y="13977"/>
                </a:lnTo>
                <a:lnTo>
                  <a:pt x="36290" y="13977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6" name="object 23"/>
          <xdr:cNvSpPr>
            <a:spLocks/>
          </xdr:cNvSpPr>
        </xdr:nvSpPr>
        <xdr:spPr bwMode="auto">
          <a:xfrm>
            <a:off x="1046163" y="874713"/>
            <a:ext cx="76200" cy="79375"/>
          </a:xfrm>
          <a:custGeom>
            <a:avLst/>
            <a:gdLst>
              <a:gd name="T0" fmla="*/ 10169 w 76536"/>
              <a:gd name="T1" fmla="*/ 11108 h 78857"/>
              <a:gd name="T2" fmla="*/ 10169 w 76536"/>
              <a:gd name="T3" fmla="*/ 80949 h 78857"/>
              <a:gd name="T4" fmla="*/ 0 w 76536"/>
              <a:gd name="T5" fmla="*/ 80949 h 78857"/>
              <a:gd name="T6" fmla="*/ 0 w 76536"/>
              <a:gd name="T7" fmla="*/ 0 h 78857"/>
              <a:gd name="T8" fmla="*/ 16426 w 76536"/>
              <a:gd name="T9" fmla="*/ 0 h 78857"/>
              <a:gd name="T10" fmla="*/ 37485 w 76536"/>
              <a:gd name="T11" fmla="*/ 64375 h 78857"/>
              <a:gd name="T12" fmla="*/ 37691 w 76536"/>
              <a:gd name="T13" fmla="*/ 64375 h 78857"/>
              <a:gd name="T14" fmla="*/ 59290 w 76536"/>
              <a:gd name="T15" fmla="*/ 0 h 78857"/>
              <a:gd name="T16" fmla="*/ 75200 w 76536"/>
              <a:gd name="T17" fmla="*/ 0 h 78857"/>
              <a:gd name="T18" fmla="*/ 75200 w 76536"/>
              <a:gd name="T19" fmla="*/ 80949 h 78857"/>
              <a:gd name="T20" fmla="*/ 65058 w 76536"/>
              <a:gd name="T21" fmla="*/ 80949 h 78857"/>
              <a:gd name="T22" fmla="*/ 65058 w 76536"/>
              <a:gd name="T23" fmla="*/ 11108 h 78857"/>
              <a:gd name="T24" fmla="*/ 64800 w 76536"/>
              <a:gd name="T25" fmla="*/ 11108 h 78857"/>
              <a:gd name="T26" fmla="*/ 40986 w 76536"/>
              <a:gd name="T27" fmla="*/ 80949 h 78857"/>
              <a:gd name="T28" fmla="*/ 33262 w 76536"/>
              <a:gd name="T29" fmla="*/ 80949 h 78857"/>
              <a:gd name="T30" fmla="*/ 10426 w 76536"/>
              <a:gd name="T31" fmla="*/ 11108 h 78857"/>
              <a:gd name="T32" fmla="*/ 10169 w 76536"/>
              <a:gd name="T33" fmla="*/ 11108 h 78857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76536" h="78857">
                <a:moveTo>
                  <a:pt x="10349" y="10821"/>
                </a:moveTo>
                <a:lnTo>
                  <a:pt x="10349" y="78857"/>
                </a:lnTo>
                <a:lnTo>
                  <a:pt x="0" y="78857"/>
                </a:lnTo>
                <a:lnTo>
                  <a:pt x="0" y="0"/>
                </a:lnTo>
                <a:lnTo>
                  <a:pt x="16717" y="0"/>
                </a:lnTo>
                <a:lnTo>
                  <a:pt x="38150" y="62711"/>
                </a:lnTo>
                <a:lnTo>
                  <a:pt x="38360" y="62711"/>
                </a:lnTo>
                <a:lnTo>
                  <a:pt x="60343" y="0"/>
                </a:lnTo>
                <a:lnTo>
                  <a:pt x="76536" y="0"/>
                </a:lnTo>
                <a:lnTo>
                  <a:pt x="76536" y="78857"/>
                </a:lnTo>
                <a:lnTo>
                  <a:pt x="66213" y="78857"/>
                </a:lnTo>
                <a:lnTo>
                  <a:pt x="66213" y="10821"/>
                </a:lnTo>
                <a:lnTo>
                  <a:pt x="65951" y="10821"/>
                </a:lnTo>
                <a:lnTo>
                  <a:pt x="41714" y="78857"/>
                </a:lnTo>
                <a:lnTo>
                  <a:pt x="33853" y="78857"/>
                </a:lnTo>
                <a:lnTo>
                  <a:pt x="10611" y="10821"/>
                </a:lnTo>
                <a:lnTo>
                  <a:pt x="10349" y="10821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7" name="object 24"/>
          <xdr:cNvSpPr>
            <a:spLocks/>
          </xdr:cNvSpPr>
        </xdr:nvSpPr>
        <xdr:spPr bwMode="auto">
          <a:xfrm>
            <a:off x="1138238" y="895350"/>
            <a:ext cx="44450" cy="58738"/>
          </a:xfrm>
          <a:custGeom>
            <a:avLst/>
            <a:gdLst>
              <a:gd name="T0" fmla="*/ 40399 w 45722"/>
              <a:gd name="T1" fmla="*/ 50924 h 59334"/>
              <a:gd name="T2" fmla="*/ 40633 w 45722"/>
              <a:gd name="T3" fmla="*/ 54192 h 59334"/>
              <a:gd name="T4" fmla="*/ 40842 w 45722"/>
              <a:gd name="T5" fmla="*/ 56134 h 59334"/>
              <a:gd name="T6" fmla="*/ 32511 w 45722"/>
              <a:gd name="T7" fmla="*/ 56134 h 59334"/>
              <a:gd name="T8" fmla="*/ 31972 w 45722"/>
              <a:gd name="T9" fmla="*/ 48795 h 59334"/>
              <a:gd name="T10" fmla="*/ 31784 w 45722"/>
              <a:gd name="T11" fmla="*/ 48795 h 59334"/>
              <a:gd name="T12" fmla="*/ 29257 w 45722"/>
              <a:gd name="T13" fmla="*/ 53009 h 59334"/>
              <a:gd name="T14" fmla="*/ 24646 w 45722"/>
              <a:gd name="T15" fmla="*/ 56986 h 59334"/>
              <a:gd name="T16" fmla="*/ 16127 w 45722"/>
              <a:gd name="T17" fmla="*/ 56986 h 59334"/>
              <a:gd name="T18" fmla="*/ 18654 w 45722"/>
              <a:gd name="T19" fmla="*/ 50097 h 59334"/>
              <a:gd name="T20" fmla="*/ 26636 w 45722"/>
              <a:gd name="T21" fmla="*/ 50097 h 59334"/>
              <a:gd name="T22" fmla="*/ 31644 w 45722"/>
              <a:gd name="T23" fmla="*/ 43680 h 59334"/>
              <a:gd name="T24" fmla="*/ 33821 w 45722"/>
              <a:gd name="T25" fmla="*/ 3457 h 59334"/>
              <a:gd name="T26" fmla="*/ 35577 w 45722"/>
              <a:gd name="T27" fmla="*/ 5209 h 59334"/>
              <a:gd name="T28" fmla="*/ 37988 w 45722"/>
              <a:gd name="T29" fmla="*/ 7599 h 59334"/>
              <a:gd name="T30" fmla="*/ 40399 w 45722"/>
              <a:gd name="T31" fmla="*/ 10914 h 59334"/>
              <a:gd name="T32" fmla="*/ 40399 w 45722"/>
              <a:gd name="T33" fmla="*/ 50924 h 59334"/>
              <a:gd name="T34" fmla="*/ 9244 w 45722"/>
              <a:gd name="T35" fmla="*/ 46309 h 59334"/>
              <a:gd name="T36" fmla="*/ 12335 w 45722"/>
              <a:gd name="T37" fmla="*/ 50097 h 59334"/>
              <a:gd name="T38" fmla="*/ 18654 w 45722"/>
              <a:gd name="T39" fmla="*/ 50097 h 59334"/>
              <a:gd name="T40" fmla="*/ 16127 w 45722"/>
              <a:gd name="T41" fmla="*/ 56986 h 59334"/>
              <a:gd name="T42" fmla="*/ 6952 w 45722"/>
              <a:gd name="T43" fmla="*/ 56986 h 59334"/>
              <a:gd name="T44" fmla="*/ 0 w 45722"/>
              <a:gd name="T45" fmla="*/ 51754 h 59334"/>
              <a:gd name="T46" fmla="*/ 0 w 45722"/>
              <a:gd name="T47" fmla="*/ 41076 h 59334"/>
              <a:gd name="T48" fmla="*/ 1805 w 45722"/>
              <a:gd name="T49" fmla="*/ 32747 h 59334"/>
              <a:gd name="T50" fmla="*/ 10084 w 45722"/>
              <a:gd name="T51" fmla="*/ 25165 h 59334"/>
              <a:gd name="T52" fmla="*/ 26308 w 45722"/>
              <a:gd name="T53" fmla="*/ 22325 h 59334"/>
              <a:gd name="T54" fmla="*/ 31644 w 45722"/>
              <a:gd name="T55" fmla="*/ 22325 h 59334"/>
              <a:gd name="T56" fmla="*/ 31644 w 45722"/>
              <a:gd name="T57" fmla="*/ 15578 h 59334"/>
              <a:gd name="T58" fmla="*/ 29561 w 45722"/>
              <a:gd name="T59" fmla="*/ 10844 h 59334"/>
              <a:gd name="T60" fmla="*/ 27735 w 45722"/>
              <a:gd name="T61" fmla="*/ 8356 h 59334"/>
              <a:gd name="T62" fmla="*/ 24107 w 45722"/>
              <a:gd name="T63" fmla="*/ 7363 h 59334"/>
              <a:gd name="T64" fmla="*/ 14605 w 45722"/>
              <a:gd name="T65" fmla="*/ 7363 h 59334"/>
              <a:gd name="T66" fmla="*/ 9128 w 45722"/>
              <a:gd name="T67" fmla="*/ 9634 h 59334"/>
              <a:gd name="T68" fmla="*/ 5945 w 45722"/>
              <a:gd name="T69" fmla="*/ 13091 h 59334"/>
              <a:gd name="T70" fmla="*/ 4938 w 45722"/>
              <a:gd name="T71" fmla="*/ 4544 h 59334"/>
              <a:gd name="T72" fmla="*/ 9572 w 45722"/>
              <a:gd name="T73" fmla="*/ 1632 h 59334"/>
              <a:gd name="T74" fmla="*/ 15260 w 45722"/>
              <a:gd name="T75" fmla="*/ 0 h 59334"/>
              <a:gd name="T76" fmla="*/ 28906 w 45722"/>
              <a:gd name="T77" fmla="*/ 0 h 59334"/>
              <a:gd name="T78" fmla="*/ 33821 w 45722"/>
              <a:gd name="T79" fmla="*/ 3457 h 59334"/>
              <a:gd name="T80" fmla="*/ 31644 w 45722"/>
              <a:gd name="T81" fmla="*/ 43680 h 59334"/>
              <a:gd name="T82" fmla="*/ 31644 w 45722"/>
              <a:gd name="T83" fmla="*/ 29024 h 59334"/>
              <a:gd name="T84" fmla="*/ 27735 w 45722"/>
              <a:gd name="T85" fmla="*/ 28814 h 59334"/>
              <a:gd name="T86" fmla="*/ 14394 w 45722"/>
              <a:gd name="T87" fmla="*/ 28814 h 59334"/>
              <a:gd name="T88" fmla="*/ 9244 w 45722"/>
              <a:gd name="T89" fmla="*/ 33950 h 59334"/>
              <a:gd name="T90" fmla="*/ 9244 w 45722"/>
              <a:gd name="T91" fmla="*/ 46309 h 59334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45722" h="59334">
                <a:moveTo>
                  <a:pt x="45225" y="53023"/>
                </a:moveTo>
                <a:lnTo>
                  <a:pt x="45487" y="56425"/>
                </a:lnTo>
                <a:lnTo>
                  <a:pt x="45722" y="58447"/>
                </a:lnTo>
                <a:lnTo>
                  <a:pt x="36394" y="58447"/>
                </a:lnTo>
                <a:lnTo>
                  <a:pt x="35792" y="50805"/>
                </a:lnTo>
                <a:lnTo>
                  <a:pt x="35582" y="50805"/>
                </a:lnTo>
                <a:lnTo>
                  <a:pt x="32752" y="55193"/>
                </a:lnTo>
                <a:lnTo>
                  <a:pt x="27590" y="59334"/>
                </a:lnTo>
                <a:lnTo>
                  <a:pt x="18053" y="59334"/>
                </a:lnTo>
                <a:lnTo>
                  <a:pt x="20883" y="52161"/>
                </a:lnTo>
                <a:lnTo>
                  <a:pt x="29818" y="52161"/>
                </a:lnTo>
                <a:lnTo>
                  <a:pt x="35425" y="45480"/>
                </a:lnTo>
                <a:lnTo>
                  <a:pt x="37862" y="3599"/>
                </a:lnTo>
                <a:lnTo>
                  <a:pt x="39827" y="5423"/>
                </a:lnTo>
                <a:lnTo>
                  <a:pt x="42526" y="7912"/>
                </a:lnTo>
                <a:lnTo>
                  <a:pt x="45225" y="11364"/>
                </a:lnTo>
                <a:lnTo>
                  <a:pt x="45225" y="53023"/>
                </a:lnTo>
                <a:close/>
              </a:path>
              <a:path w="45722" h="59334">
                <a:moveTo>
                  <a:pt x="10349" y="48217"/>
                </a:moveTo>
                <a:lnTo>
                  <a:pt x="13808" y="52161"/>
                </a:lnTo>
                <a:lnTo>
                  <a:pt x="20883" y="52161"/>
                </a:lnTo>
                <a:lnTo>
                  <a:pt x="18053" y="59334"/>
                </a:lnTo>
                <a:lnTo>
                  <a:pt x="7782" y="59334"/>
                </a:lnTo>
                <a:lnTo>
                  <a:pt x="0" y="53886"/>
                </a:lnTo>
                <a:lnTo>
                  <a:pt x="0" y="42769"/>
                </a:lnTo>
                <a:lnTo>
                  <a:pt x="2021" y="34096"/>
                </a:lnTo>
                <a:lnTo>
                  <a:pt x="11289" y="26202"/>
                </a:lnTo>
                <a:lnTo>
                  <a:pt x="29451" y="23245"/>
                </a:lnTo>
                <a:lnTo>
                  <a:pt x="35425" y="23245"/>
                </a:lnTo>
                <a:lnTo>
                  <a:pt x="35425" y="16220"/>
                </a:lnTo>
                <a:lnTo>
                  <a:pt x="33093" y="11290"/>
                </a:lnTo>
                <a:lnTo>
                  <a:pt x="31049" y="8701"/>
                </a:lnTo>
                <a:lnTo>
                  <a:pt x="26988" y="7666"/>
                </a:lnTo>
                <a:lnTo>
                  <a:pt x="16350" y="7666"/>
                </a:lnTo>
                <a:lnTo>
                  <a:pt x="10218" y="10032"/>
                </a:lnTo>
                <a:lnTo>
                  <a:pt x="6655" y="13631"/>
                </a:lnTo>
                <a:lnTo>
                  <a:pt x="5528" y="4732"/>
                </a:lnTo>
                <a:lnTo>
                  <a:pt x="10716" y="1700"/>
                </a:lnTo>
                <a:lnTo>
                  <a:pt x="17083" y="0"/>
                </a:lnTo>
                <a:lnTo>
                  <a:pt x="32359" y="0"/>
                </a:lnTo>
                <a:lnTo>
                  <a:pt x="37862" y="3599"/>
                </a:lnTo>
                <a:lnTo>
                  <a:pt x="35425" y="45480"/>
                </a:lnTo>
                <a:lnTo>
                  <a:pt x="35425" y="30221"/>
                </a:lnTo>
                <a:lnTo>
                  <a:pt x="31049" y="30000"/>
                </a:lnTo>
                <a:lnTo>
                  <a:pt x="16114" y="30000"/>
                </a:lnTo>
                <a:lnTo>
                  <a:pt x="10349" y="35349"/>
                </a:lnTo>
                <a:lnTo>
                  <a:pt x="10349" y="48217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8" name="object 25"/>
          <xdr:cNvSpPr>
            <a:spLocks/>
          </xdr:cNvSpPr>
        </xdr:nvSpPr>
        <xdr:spPr bwMode="auto">
          <a:xfrm>
            <a:off x="1195388" y="895350"/>
            <a:ext cx="38100" cy="82550"/>
          </a:xfrm>
          <a:custGeom>
            <a:avLst/>
            <a:gdLst>
              <a:gd name="T0" fmla="*/ 35094 w 37940"/>
              <a:gd name="T1" fmla="*/ 3427 h 83566"/>
              <a:gd name="T2" fmla="*/ 38584 w 37940"/>
              <a:gd name="T3" fmla="*/ 8733 h 83566"/>
              <a:gd name="T4" fmla="*/ 38314 w 37940"/>
              <a:gd name="T5" fmla="*/ 27476 h 83566"/>
              <a:gd name="T6" fmla="*/ 34835 w 37940"/>
              <a:gd name="T7" fmla="*/ 12408 h 83566"/>
              <a:gd name="T8" fmla="*/ 29419 w 37940"/>
              <a:gd name="T9" fmla="*/ 0 h 83566"/>
              <a:gd name="T10" fmla="*/ 35094 w 37940"/>
              <a:gd name="T11" fmla="*/ 3427 h 83566"/>
              <a:gd name="T12" fmla="*/ 3004 w 37940"/>
              <a:gd name="T13" fmla="*/ 44481 h 83566"/>
              <a:gd name="T14" fmla="*/ 0 w 37940"/>
              <a:gd name="T15" fmla="*/ 28237 h 83566"/>
              <a:gd name="T16" fmla="*/ 2612 w 37940"/>
              <a:gd name="T17" fmla="*/ 12993 h 83566"/>
              <a:gd name="T18" fmla="*/ 10584 w 37940"/>
              <a:gd name="T19" fmla="*/ 3228 h 83566"/>
              <a:gd name="T20" fmla="*/ 23077 w 37940"/>
              <a:gd name="T21" fmla="*/ 0 h 83566"/>
              <a:gd name="T22" fmla="*/ 29419 w 37940"/>
              <a:gd name="T23" fmla="*/ 0 h 83566"/>
              <a:gd name="T24" fmla="*/ 34835 w 37940"/>
              <a:gd name="T25" fmla="*/ 12408 h 83566"/>
              <a:gd name="T26" fmla="*/ 24435 w 37940"/>
              <a:gd name="T27" fmla="*/ 7300 h 83566"/>
              <a:gd name="T28" fmla="*/ 23922 w 37940"/>
              <a:gd name="T29" fmla="*/ 7307 h 83566"/>
              <a:gd name="T30" fmla="*/ 13807 w 37940"/>
              <a:gd name="T31" fmla="*/ 12796 h 83566"/>
              <a:gd name="T32" fmla="*/ 10578 w 37940"/>
              <a:gd name="T33" fmla="*/ 28237 h 83566"/>
              <a:gd name="T34" fmla="*/ 10582 w 37940"/>
              <a:gd name="T35" fmla="*/ 29014 h 83566"/>
              <a:gd name="T36" fmla="*/ 14059 w 37940"/>
              <a:gd name="T37" fmla="*/ 44093 h 83566"/>
              <a:gd name="T38" fmla="*/ 24435 w 37940"/>
              <a:gd name="T39" fmla="*/ 49200 h 83566"/>
              <a:gd name="T40" fmla="*/ 24986 w 37940"/>
              <a:gd name="T41" fmla="*/ 49193 h 83566"/>
              <a:gd name="T42" fmla="*/ 35095 w 37940"/>
              <a:gd name="T43" fmla="*/ 43689 h 83566"/>
              <a:gd name="T44" fmla="*/ 38318 w 37940"/>
              <a:gd name="T45" fmla="*/ 28237 h 83566"/>
              <a:gd name="T46" fmla="*/ 38314 w 37940"/>
              <a:gd name="T47" fmla="*/ 27476 h 83566"/>
              <a:gd name="T48" fmla="*/ 38584 w 37940"/>
              <a:gd name="T49" fmla="*/ 8733 h 83566"/>
              <a:gd name="T50" fmla="*/ 38824 w 37940"/>
              <a:gd name="T51" fmla="*/ 8733 h 83566"/>
              <a:gd name="T52" fmla="*/ 39198 w 37940"/>
              <a:gd name="T53" fmla="*/ 822 h 83566"/>
              <a:gd name="T54" fmla="*/ 49323 w 37940"/>
              <a:gd name="T55" fmla="*/ 822 h 83566"/>
              <a:gd name="T56" fmla="*/ 49243 w 37940"/>
              <a:gd name="T57" fmla="*/ 4036 h 83566"/>
              <a:gd name="T58" fmla="*/ 48843 w 37940"/>
              <a:gd name="T59" fmla="*/ 7488 h 83566"/>
              <a:gd name="T60" fmla="*/ 48843 w 37940"/>
              <a:gd name="T61" fmla="*/ 58121 h 83566"/>
              <a:gd name="T62" fmla="*/ 46143 w 37940"/>
              <a:gd name="T63" fmla="*/ 68573 h 83566"/>
              <a:gd name="T64" fmla="*/ 35994 w 37940"/>
              <a:gd name="T65" fmla="*/ 76943 h 83566"/>
              <a:gd name="T66" fmla="*/ 21716 w 37940"/>
              <a:gd name="T67" fmla="*/ 79576 h 83566"/>
              <a:gd name="T68" fmla="*/ 16388 w 37940"/>
              <a:gd name="T69" fmla="*/ 79576 h 83566"/>
              <a:gd name="T70" fmla="*/ 7808 w 37940"/>
              <a:gd name="T71" fmla="*/ 77838 h 83566"/>
              <a:gd name="T72" fmla="*/ 3170 w 37940"/>
              <a:gd name="T73" fmla="*/ 76242 h 83566"/>
              <a:gd name="T74" fmla="*/ 3703 w 37940"/>
              <a:gd name="T75" fmla="*/ 67087 h 83566"/>
              <a:gd name="T76" fmla="*/ 8180 w 37940"/>
              <a:gd name="T77" fmla="*/ 69646 h 83566"/>
              <a:gd name="T78" fmla="*/ 15401 w 37940"/>
              <a:gd name="T79" fmla="*/ 71784 h 83566"/>
              <a:gd name="T80" fmla="*/ 33868 w 37940"/>
              <a:gd name="T81" fmla="*/ 71784 h 83566"/>
              <a:gd name="T82" fmla="*/ 38824 w 37940"/>
              <a:gd name="T83" fmla="*/ 65257 h 83566"/>
              <a:gd name="T84" fmla="*/ 38824 w 37940"/>
              <a:gd name="T85" fmla="*/ 47229 h 83566"/>
              <a:gd name="T86" fmla="*/ 38584 w 37940"/>
              <a:gd name="T87" fmla="*/ 47229 h 83566"/>
              <a:gd name="T88" fmla="*/ 34481 w 37940"/>
              <a:gd name="T89" fmla="*/ 53473 h 83566"/>
              <a:gd name="T90" fmla="*/ 28911 w 37940"/>
              <a:gd name="T91" fmla="*/ 56477 h 83566"/>
              <a:gd name="T92" fmla="*/ 21956 w 37940"/>
              <a:gd name="T93" fmla="*/ 56477 h 83566"/>
              <a:gd name="T94" fmla="*/ 11227 w 37940"/>
              <a:gd name="T95" fmla="*/ 53838 h 83566"/>
              <a:gd name="T96" fmla="*/ 3004 w 37940"/>
              <a:gd name="T97" fmla="*/ 44481 h 8356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0" t="0" r="r" b="b"/>
            <a:pathLst>
              <a:path w="37940" h="83566">
                <a:moveTo>
                  <a:pt x="34508" y="3599"/>
                </a:moveTo>
                <a:lnTo>
                  <a:pt x="37940" y="9170"/>
                </a:lnTo>
                <a:lnTo>
                  <a:pt x="37674" y="28854"/>
                </a:lnTo>
                <a:lnTo>
                  <a:pt x="34254" y="13030"/>
                </a:lnTo>
                <a:lnTo>
                  <a:pt x="28927" y="0"/>
                </a:lnTo>
                <a:lnTo>
                  <a:pt x="34508" y="3599"/>
                </a:lnTo>
                <a:close/>
              </a:path>
              <a:path w="37940" h="83566">
                <a:moveTo>
                  <a:pt x="2953" y="46711"/>
                </a:moveTo>
                <a:lnTo>
                  <a:pt x="0" y="29654"/>
                </a:lnTo>
                <a:lnTo>
                  <a:pt x="2568" y="13645"/>
                </a:lnTo>
                <a:lnTo>
                  <a:pt x="10408" y="3390"/>
                </a:lnTo>
                <a:lnTo>
                  <a:pt x="22691" y="0"/>
                </a:lnTo>
                <a:lnTo>
                  <a:pt x="28927" y="0"/>
                </a:lnTo>
                <a:lnTo>
                  <a:pt x="34254" y="13030"/>
                </a:lnTo>
                <a:lnTo>
                  <a:pt x="24027" y="7666"/>
                </a:lnTo>
                <a:lnTo>
                  <a:pt x="23523" y="7673"/>
                </a:lnTo>
                <a:lnTo>
                  <a:pt x="13577" y="13436"/>
                </a:lnTo>
                <a:lnTo>
                  <a:pt x="10402" y="29654"/>
                </a:lnTo>
                <a:lnTo>
                  <a:pt x="10406" y="30468"/>
                </a:lnTo>
                <a:lnTo>
                  <a:pt x="13824" y="46304"/>
                </a:lnTo>
                <a:lnTo>
                  <a:pt x="24027" y="51668"/>
                </a:lnTo>
                <a:lnTo>
                  <a:pt x="24569" y="51659"/>
                </a:lnTo>
                <a:lnTo>
                  <a:pt x="34509" y="45880"/>
                </a:lnTo>
                <a:lnTo>
                  <a:pt x="37678" y="29654"/>
                </a:lnTo>
                <a:lnTo>
                  <a:pt x="37674" y="28854"/>
                </a:lnTo>
                <a:lnTo>
                  <a:pt x="37940" y="9170"/>
                </a:lnTo>
                <a:lnTo>
                  <a:pt x="38176" y="9170"/>
                </a:lnTo>
                <a:lnTo>
                  <a:pt x="38543" y="862"/>
                </a:lnTo>
                <a:lnTo>
                  <a:pt x="48500" y="862"/>
                </a:lnTo>
                <a:lnTo>
                  <a:pt x="48421" y="4239"/>
                </a:lnTo>
                <a:lnTo>
                  <a:pt x="48028" y="7863"/>
                </a:lnTo>
                <a:lnTo>
                  <a:pt x="48028" y="61035"/>
                </a:lnTo>
                <a:lnTo>
                  <a:pt x="45373" y="72012"/>
                </a:lnTo>
                <a:lnTo>
                  <a:pt x="35393" y="80801"/>
                </a:lnTo>
                <a:lnTo>
                  <a:pt x="21354" y="83566"/>
                </a:lnTo>
                <a:lnTo>
                  <a:pt x="16114" y="83566"/>
                </a:lnTo>
                <a:lnTo>
                  <a:pt x="7677" y="81742"/>
                </a:lnTo>
                <a:lnTo>
                  <a:pt x="3118" y="80065"/>
                </a:lnTo>
                <a:lnTo>
                  <a:pt x="3642" y="70452"/>
                </a:lnTo>
                <a:lnTo>
                  <a:pt x="8044" y="73138"/>
                </a:lnTo>
                <a:lnTo>
                  <a:pt x="15144" y="75382"/>
                </a:lnTo>
                <a:lnTo>
                  <a:pt x="33303" y="75382"/>
                </a:lnTo>
                <a:lnTo>
                  <a:pt x="38176" y="68529"/>
                </a:lnTo>
                <a:lnTo>
                  <a:pt x="38176" y="49597"/>
                </a:lnTo>
                <a:lnTo>
                  <a:pt x="37940" y="49597"/>
                </a:lnTo>
                <a:lnTo>
                  <a:pt x="33905" y="56154"/>
                </a:lnTo>
                <a:lnTo>
                  <a:pt x="28429" y="59309"/>
                </a:lnTo>
                <a:lnTo>
                  <a:pt x="21590" y="59309"/>
                </a:lnTo>
                <a:lnTo>
                  <a:pt x="11039" y="56538"/>
                </a:lnTo>
                <a:lnTo>
                  <a:pt x="2953" y="46711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9" name="object 26"/>
          <xdr:cNvSpPr>
            <a:spLocks/>
          </xdr:cNvSpPr>
        </xdr:nvSpPr>
        <xdr:spPr bwMode="auto">
          <a:xfrm>
            <a:off x="1254125" y="868363"/>
            <a:ext cx="49213" cy="85725"/>
          </a:xfrm>
          <a:custGeom>
            <a:avLst/>
            <a:gdLst>
              <a:gd name="T0" fmla="*/ 50806 w 48526"/>
              <a:gd name="T1" fmla="*/ 77790 h 85686"/>
              <a:gd name="T2" fmla="*/ 51166 w 48526"/>
              <a:gd name="T3" fmla="*/ 81471 h 85686"/>
              <a:gd name="T4" fmla="*/ 51334 w 48526"/>
              <a:gd name="T5" fmla="*/ 84979 h 85686"/>
              <a:gd name="T6" fmla="*/ 40772 w 48526"/>
              <a:gd name="T7" fmla="*/ 84979 h 85686"/>
              <a:gd name="T8" fmla="*/ 40357 w 48526"/>
              <a:gd name="T9" fmla="*/ 76557 h 85686"/>
              <a:gd name="T10" fmla="*/ 40107 w 48526"/>
              <a:gd name="T11" fmla="*/ 76557 h 85686"/>
              <a:gd name="T12" fmla="*/ 37253 w 48526"/>
              <a:gd name="T13" fmla="*/ 81101 h 85686"/>
              <a:gd name="T14" fmla="*/ 32347 w 48526"/>
              <a:gd name="T15" fmla="*/ 85842 h 85686"/>
              <a:gd name="T16" fmla="*/ 25389 w 48526"/>
              <a:gd name="T17" fmla="*/ 78163 h 85686"/>
              <a:gd name="T18" fmla="*/ 25952 w 48526"/>
              <a:gd name="T19" fmla="*/ 78155 h 85686"/>
              <a:gd name="T20" fmla="*/ 36479 w 48526"/>
              <a:gd name="T21" fmla="*/ 72370 h 85686"/>
              <a:gd name="T22" fmla="*/ 39857 w 48526"/>
              <a:gd name="T23" fmla="*/ 56135 h 85686"/>
              <a:gd name="T24" fmla="*/ 39852 w 48526"/>
              <a:gd name="T25" fmla="*/ 55273 h 85686"/>
              <a:gd name="T26" fmla="*/ 36200 w 48526"/>
              <a:gd name="T27" fmla="*/ 39442 h 85686"/>
              <a:gd name="T28" fmla="*/ 25389 w 48526"/>
              <a:gd name="T29" fmla="*/ 34079 h 85686"/>
              <a:gd name="T30" fmla="*/ 24818 w 48526"/>
              <a:gd name="T31" fmla="*/ 34088 h 85686"/>
              <a:gd name="T32" fmla="*/ 14311 w 48526"/>
              <a:gd name="T33" fmla="*/ 39878 h 85686"/>
              <a:gd name="T34" fmla="*/ 10949 w 48526"/>
              <a:gd name="T35" fmla="*/ 56135 h 85686"/>
              <a:gd name="T36" fmla="*/ 10954 w 48526"/>
              <a:gd name="T37" fmla="*/ 56935 h 85686"/>
              <a:gd name="T38" fmla="*/ 10497 w 48526"/>
              <a:gd name="T39" fmla="*/ 29919 h 85686"/>
              <a:gd name="T40" fmla="*/ 22839 w 48526"/>
              <a:gd name="T41" fmla="*/ 26399 h 85686"/>
              <a:gd name="T42" fmla="*/ 30268 w 48526"/>
              <a:gd name="T43" fmla="*/ 26399 h 85686"/>
              <a:gd name="T44" fmla="*/ 35201 w 48526"/>
              <a:gd name="T45" fmla="*/ 29016 h 85686"/>
              <a:gd name="T46" fmla="*/ 39552 w 48526"/>
              <a:gd name="T47" fmla="*/ 35117 h 85686"/>
              <a:gd name="T48" fmla="*/ 39857 w 48526"/>
              <a:gd name="T49" fmla="*/ 35117 h 85686"/>
              <a:gd name="T50" fmla="*/ 39857 w 48526"/>
              <a:gd name="T51" fmla="*/ 0 h 85686"/>
              <a:gd name="T52" fmla="*/ 50806 w 48526"/>
              <a:gd name="T53" fmla="*/ 0 h 85686"/>
              <a:gd name="T54" fmla="*/ 50806 w 48526"/>
              <a:gd name="T55" fmla="*/ 77790 h 85686"/>
              <a:gd name="T56" fmla="*/ 2489 w 48526"/>
              <a:gd name="T57" fmla="*/ 40558 h 85686"/>
              <a:gd name="T58" fmla="*/ 10497 w 48526"/>
              <a:gd name="T59" fmla="*/ 29919 h 85686"/>
              <a:gd name="T60" fmla="*/ 10954 w 48526"/>
              <a:gd name="T61" fmla="*/ 56935 h 85686"/>
              <a:gd name="T62" fmla="*/ 14582 w 48526"/>
              <a:gd name="T63" fmla="*/ 72787 h 85686"/>
              <a:gd name="T64" fmla="*/ 25389 w 48526"/>
              <a:gd name="T65" fmla="*/ 78163 h 85686"/>
              <a:gd name="T66" fmla="*/ 32347 w 48526"/>
              <a:gd name="T67" fmla="*/ 85842 h 85686"/>
              <a:gd name="T68" fmla="*/ 22839 w 48526"/>
              <a:gd name="T69" fmla="*/ 85842 h 85686"/>
              <a:gd name="T70" fmla="*/ 11677 w 48526"/>
              <a:gd name="T71" fmla="*/ 83066 h 85686"/>
              <a:gd name="T72" fmla="*/ 3124 w 48526"/>
              <a:gd name="T73" fmla="*/ 73219 h 85686"/>
              <a:gd name="T74" fmla="*/ 0 w 48526"/>
              <a:gd name="T75" fmla="*/ 56135 h 85686"/>
              <a:gd name="T76" fmla="*/ 2489 w 48526"/>
              <a:gd name="T77" fmla="*/ 40558 h 8568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48526" h="85686">
                <a:moveTo>
                  <a:pt x="48028" y="77650"/>
                </a:moveTo>
                <a:lnTo>
                  <a:pt x="48369" y="81323"/>
                </a:lnTo>
                <a:lnTo>
                  <a:pt x="48526" y="84823"/>
                </a:lnTo>
                <a:lnTo>
                  <a:pt x="38543" y="84823"/>
                </a:lnTo>
                <a:lnTo>
                  <a:pt x="38150" y="76417"/>
                </a:lnTo>
                <a:lnTo>
                  <a:pt x="37914" y="76417"/>
                </a:lnTo>
                <a:lnTo>
                  <a:pt x="35215" y="80953"/>
                </a:lnTo>
                <a:lnTo>
                  <a:pt x="30578" y="85686"/>
                </a:lnTo>
                <a:lnTo>
                  <a:pt x="24001" y="78019"/>
                </a:lnTo>
                <a:lnTo>
                  <a:pt x="24534" y="78011"/>
                </a:lnTo>
                <a:lnTo>
                  <a:pt x="34485" y="72238"/>
                </a:lnTo>
                <a:lnTo>
                  <a:pt x="37678" y="56031"/>
                </a:lnTo>
                <a:lnTo>
                  <a:pt x="37673" y="55173"/>
                </a:lnTo>
                <a:lnTo>
                  <a:pt x="34222" y="39370"/>
                </a:lnTo>
                <a:lnTo>
                  <a:pt x="24001" y="34018"/>
                </a:lnTo>
                <a:lnTo>
                  <a:pt x="23461" y="34026"/>
                </a:lnTo>
                <a:lnTo>
                  <a:pt x="13528" y="39806"/>
                </a:lnTo>
                <a:lnTo>
                  <a:pt x="10349" y="56031"/>
                </a:lnTo>
                <a:lnTo>
                  <a:pt x="10354" y="56831"/>
                </a:lnTo>
                <a:lnTo>
                  <a:pt x="9924" y="29863"/>
                </a:lnTo>
                <a:lnTo>
                  <a:pt x="21590" y="26351"/>
                </a:lnTo>
                <a:lnTo>
                  <a:pt x="28612" y="26351"/>
                </a:lnTo>
                <a:lnTo>
                  <a:pt x="33276" y="28964"/>
                </a:lnTo>
                <a:lnTo>
                  <a:pt x="37390" y="35053"/>
                </a:lnTo>
                <a:lnTo>
                  <a:pt x="37678" y="35053"/>
                </a:lnTo>
                <a:lnTo>
                  <a:pt x="37678" y="0"/>
                </a:lnTo>
                <a:lnTo>
                  <a:pt x="48028" y="0"/>
                </a:lnTo>
                <a:lnTo>
                  <a:pt x="48028" y="77650"/>
                </a:lnTo>
                <a:close/>
              </a:path>
              <a:path w="48526" h="85686">
                <a:moveTo>
                  <a:pt x="2353" y="40486"/>
                </a:moveTo>
                <a:lnTo>
                  <a:pt x="9924" y="29863"/>
                </a:lnTo>
                <a:lnTo>
                  <a:pt x="10354" y="56831"/>
                </a:lnTo>
                <a:lnTo>
                  <a:pt x="13784" y="72655"/>
                </a:lnTo>
                <a:lnTo>
                  <a:pt x="24001" y="78019"/>
                </a:lnTo>
                <a:lnTo>
                  <a:pt x="30578" y="85686"/>
                </a:lnTo>
                <a:lnTo>
                  <a:pt x="21590" y="85686"/>
                </a:lnTo>
                <a:lnTo>
                  <a:pt x="11039" y="82914"/>
                </a:lnTo>
                <a:lnTo>
                  <a:pt x="2953" y="73087"/>
                </a:lnTo>
                <a:lnTo>
                  <a:pt x="0" y="56031"/>
                </a:lnTo>
                <a:lnTo>
                  <a:pt x="2353" y="40486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0" name="object 27"/>
          <xdr:cNvSpPr>
            <a:spLocks/>
          </xdr:cNvSpPr>
        </xdr:nvSpPr>
        <xdr:spPr bwMode="auto">
          <a:xfrm>
            <a:off x="1314450" y="895350"/>
            <a:ext cx="46038" cy="58738"/>
          </a:xfrm>
          <a:custGeom>
            <a:avLst/>
            <a:gdLst>
              <a:gd name="T0" fmla="*/ 42674 w 46168"/>
              <a:gd name="T1" fmla="*/ 11275 h 59309"/>
              <a:gd name="T2" fmla="*/ 45650 w 46168"/>
              <a:gd name="T3" fmla="*/ 26371 h 59309"/>
              <a:gd name="T4" fmla="*/ 45650 w 46168"/>
              <a:gd name="T5" fmla="*/ 31210 h 59309"/>
              <a:gd name="T6" fmla="*/ 10649 w 46168"/>
              <a:gd name="T7" fmla="*/ 31210 h 59309"/>
              <a:gd name="T8" fmla="*/ 10659 w 46168"/>
              <a:gd name="T9" fmla="*/ 32171 h 59309"/>
              <a:gd name="T10" fmla="*/ 15058 w 46168"/>
              <a:gd name="T11" fmla="*/ 45762 h 59309"/>
              <a:gd name="T12" fmla="*/ 27514 w 46168"/>
              <a:gd name="T13" fmla="*/ 50157 h 59309"/>
              <a:gd name="T14" fmla="*/ 32618 w 46168"/>
              <a:gd name="T15" fmla="*/ 50157 h 59309"/>
              <a:gd name="T16" fmla="*/ 38214 w 46168"/>
              <a:gd name="T17" fmla="*/ 47881 h 59309"/>
              <a:gd name="T18" fmla="*/ 41737 w 46168"/>
              <a:gd name="T19" fmla="*/ 45556 h 59309"/>
              <a:gd name="T20" fmla="*/ 42230 w 46168"/>
              <a:gd name="T21" fmla="*/ 53833 h 59309"/>
              <a:gd name="T22" fmla="*/ 37360 w 46168"/>
              <a:gd name="T23" fmla="*/ 55873 h 59309"/>
              <a:gd name="T24" fmla="*/ 31038 w 46168"/>
              <a:gd name="T25" fmla="*/ 57057 h 59309"/>
              <a:gd name="T26" fmla="*/ 23882 w 46168"/>
              <a:gd name="T27" fmla="*/ 57045 h 59309"/>
              <a:gd name="T28" fmla="*/ 10695 w 46168"/>
              <a:gd name="T29" fmla="*/ 53269 h 59309"/>
              <a:gd name="T30" fmla="*/ 2691 w 46168"/>
              <a:gd name="T31" fmla="*/ 43441 h 59309"/>
              <a:gd name="T32" fmla="*/ 0 w 46168"/>
              <a:gd name="T33" fmla="*/ 28529 h 59309"/>
              <a:gd name="T34" fmla="*/ 2810 w 46168"/>
              <a:gd name="T35" fmla="*/ 13266 h 59309"/>
              <a:gd name="T36" fmla="*/ 10884 w 46168"/>
              <a:gd name="T37" fmla="*/ 3485 h 59309"/>
              <a:gd name="T38" fmla="*/ 10880 w 46168"/>
              <a:gd name="T39" fmla="*/ 11242 h 59309"/>
              <a:gd name="T40" fmla="*/ 10649 w 46168"/>
              <a:gd name="T41" fmla="*/ 24308 h 59309"/>
              <a:gd name="T42" fmla="*/ 35416 w 46168"/>
              <a:gd name="T43" fmla="*/ 24308 h 59309"/>
              <a:gd name="T44" fmla="*/ 35416 w 46168"/>
              <a:gd name="T45" fmla="*/ 12687 h 59309"/>
              <a:gd name="T46" fmla="*/ 31401 w 46168"/>
              <a:gd name="T47" fmla="*/ 6877 h 59309"/>
              <a:gd name="T48" fmla="*/ 23265 w 46168"/>
              <a:gd name="T49" fmla="*/ 6877 h 59309"/>
              <a:gd name="T50" fmla="*/ 23887 w 46168"/>
              <a:gd name="T51" fmla="*/ 0 h 59309"/>
              <a:gd name="T52" fmla="*/ 34053 w 46168"/>
              <a:gd name="T53" fmla="*/ 2225 h 59309"/>
              <a:gd name="T54" fmla="*/ 42674 w 46168"/>
              <a:gd name="T55" fmla="*/ 11275 h 59309"/>
              <a:gd name="T56" fmla="*/ 16685 w 46168"/>
              <a:gd name="T57" fmla="*/ 6877 h 59309"/>
              <a:gd name="T58" fmla="*/ 10880 w 46168"/>
              <a:gd name="T59" fmla="*/ 11242 h 59309"/>
              <a:gd name="T60" fmla="*/ 10884 w 46168"/>
              <a:gd name="T61" fmla="*/ 3485 h 59309"/>
              <a:gd name="T62" fmla="*/ 23887 w 46168"/>
              <a:gd name="T63" fmla="*/ 0 h 59309"/>
              <a:gd name="T64" fmla="*/ 23265 w 46168"/>
              <a:gd name="T65" fmla="*/ 6877 h 59309"/>
              <a:gd name="T66" fmla="*/ 16685 w 46168"/>
              <a:gd name="T67" fmla="*/ 6877 h 59309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46168" h="59309">
                <a:moveTo>
                  <a:pt x="43158" y="11721"/>
                </a:moveTo>
                <a:lnTo>
                  <a:pt x="46168" y="27411"/>
                </a:lnTo>
                <a:lnTo>
                  <a:pt x="46168" y="32440"/>
                </a:lnTo>
                <a:lnTo>
                  <a:pt x="10769" y="32440"/>
                </a:lnTo>
                <a:lnTo>
                  <a:pt x="10779" y="33441"/>
                </a:lnTo>
                <a:lnTo>
                  <a:pt x="15230" y="47568"/>
                </a:lnTo>
                <a:lnTo>
                  <a:pt x="27826" y="52136"/>
                </a:lnTo>
                <a:lnTo>
                  <a:pt x="32988" y="52136"/>
                </a:lnTo>
                <a:lnTo>
                  <a:pt x="38648" y="49770"/>
                </a:lnTo>
                <a:lnTo>
                  <a:pt x="42211" y="47354"/>
                </a:lnTo>
                <a:lnTo>
                  <a:pt x="42709" y="55957"/>
                </a:lnTo>
                <a:lnTo>
                  <a:pt x="37783" y="58077"/>
                </a:lnTo>
                <a:lnTo>
                  <a:pt x="31390" y="59309"/>
                </a:lnTo>
                <a:lnTo>
                  <a:pt x="24153" y="59296"/>
                </a:lnTo>
                <a:lnTo>
                  <a:pt x="10815" y="55371"/>
                </a:lnTo>
                <a:lnTo>
                  <a:pt x="2723" y="45155"/>
                </a:lnTo>
                <a:lnTo>
                  <a:pt x="0" y="29654"/>
                </a:lnTo>
                <a:lnTo>
                  <a:pt x="2842" y="13789"/>
                </a:lnTo>
                <a:lnTo>
                  <a:pt x="11008" y="3623"/>
                </a:lnTo>
                <a:lnTo>
                  <a:pt x="11004" y="11684"/>
                </a:lnTo>
                <a:lnTo>
                  <a:pt x="10769" y="25267"/>
                </a:lnTo>
                <a:lnTo>
                  <a:pt x="35818" y="25267"/>
                </a:lnTo>
                <a:lnTo>
                  <a:pt x="35818" y="13188"/>
                </a:lnTo>
                <a:lnTo>
                  <a:pt x="31757" y="7148"/>
                </a:lnTo>
                <a:lnTo>
                  <a:pt x="23529" y="7148"/>
                </a:lnTo>
                <a:lnTo>
                  <a:pt x="24158" y="0"/>
                </a:lnTo>
                <a:lnTo>
                  <a:pt x="34439" y="2313"/>
                </a:lnTo>
                <a:lnTo>
                  <a:pt x="43158" y="11721"/>
                </a:lnTo>
                <a:close/>
              </a:path>
              <a:path w="46168" h="59309">
                <a:moveTo>
                  <a:pt x="16874" y="7148"/>
                </a:moveTo>
                <a:lnTo>
                  <a:pt x="11004" y="11684"/>
                </a:lnTo>
                <a:lnTo>
                  <a:pt x="11008" y="3623"/>
                </a:lnTo>
                <a:lnTo>
                  <a:pt x="24158" y="0"/>
                </a:lnTo>
                <a:lnTo>
                  <a:pt x="23529" y="7148"/>
                </a:lnTo>
                <a:lnTo>
                  <a:pt x="16874" y="7148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1" name="object 28"/>
          <xdr:cNvSpPr>
            <a:spLocks/>
          </xdr:cNvSpPr>
        </xdr:nvSpPr>
        <xdr:spPr bwMode="auto">
          <a:xfrm>
            <a:off x="1370013" y="868363"/>
            <a:ext cx="49212" cy="85725"/>
          </a:xfrm>
          <a:custGeom>
            <a:avLst/>
            <a:gdLst>
              <a:gd name="T0" fmla="*/ 25970 w 48500"/>
              <a:gd name="T1" fmla="*/ 78138 h 85686"/>
              <a:gd name="T2" fmla="*/ 26519 w 48500"/>
              <a:gd name="T3" fmla="*/ 78130 h 85686"/>
              <a:gd name="T4" fmla="*/ 37064 w 48500"/>
              <a:gd name="T5" fmla="*/ 72360 h 85686"/>
              <a:gd name="T6" fmla="*/ 40440 w 48500"/>
              <a:gd name="T7" fmla="*/ 56109 h 85686"/>
              <a:gd name="T8" fmla="*/ 40435 w 48500"/>
              <a:gd name="T9" fmla="*/ 55270 h 85686"/>
              <a:gd name="T10" fmla="*/ 36794 w 48500"/>
              <a:gd name="T11" fmla="*/ 39423 h 85686"/>
              <a:gd name="T12" fmla="*/ 25970 w 48500"/>
              <a:gd name="T13" fmla="*/ 34053 h 85686"/>
              <a:gd name="T14" fmla="*/ 25412 w 48500"/>
              <a:gd name="T15" fmla="*/ 34061 h 85686"/>
              <a:gd name="T16" fmla="*/ 14885 w 48500"/>
              <a:gd name="T17" fmla="*/ 39847 h 85686"/>
              <a:gd name="T18" fmla="*/ 11526 w 48500"/>
              <a:gd name="T19" fmla="*/ 56109 h 85686"/>
              <a:gd name="T20" fmla="*/ 11749 w 48500"/>
              <a:gd name="T21" fmla="*/ 35117 h 85686"/>
              <a:gd name="T22" fmla="*/ 16164 w 48500"/>
              <a:gd name="T23" fmla="*/ 29016 h 85686"/>
              <a:gd name="T24" fmla="*/ 21054 w 48500"/>
              <a:gd name="T25" fmla="*/ 26399 h 85686"/>
              <a:gd name="T26" fmla="*/ 28582 w 48500"/>
              <a:gd name="T27" fmla="*/ 26399 h 85686"/>
              <a:gd name="T28" fmla="*/ 39709 w 48500"/>
              <a:gd name="T29" fmla="*/ 29164 h 85686"/>
              <a:gd name="T30" fmla="*/ 48277 w 48500"/>
              <a:gd name="T31" fmla="*/ 39011 h 85686"/>
              <a:gd name="T32" fmla="*/ 51411 w 48500"/>
              <a:gd name="T33" fmla="*/ 56109 h 85686"/>
              <a:gd name="T34" fmla="*/ 48929 w 48500"/>
              <a:gd name="T35" fmla="*/ 71648 h 85686"/>
              <a:gd name="T36" fmla="*/ 40916 w 48500"/>
              <a:gd name="T37" fmla="*/ 82311 h 85686"/>
              <a:gd name="T38" fmla="*/ 28582 w 48500"/>
              <a:gd name="T39" fmla="*/ 85842 h 85686"/>
              <a:gd name="T40" fmla="*/ 25970 w 48500"/>
              <a:gd name="T41" fmla="*/ 78138 h 85686"/>
              <a:gd name="T42" fmla="*/ 11498 w 48500"/>
              <a:gd name="T43" fmla="*/ 35117 h 85686"/>
              <a:gd name="T44" fmla="*/ 11749 w 48500"/>
              <a:gd name="T45" fmla="*/ 35117 h 85686"/>
              <a:gd name="T46" fmla="*/ 11526 w 48500"/>
              <a:gd name="T47" fmla="*/ 56109 h 85686"/>
              <a:gd name="T48" fmla="*/ 11531 w 48500"/>
              <a:gd name="T49" fmla="*/ 56890 h 85686"/>
              <a:gd name="T50" fmla="*/ 15149 w 48500"/>
              <a:gd name="T51" fmla="*/ 72766 h 85686"/>
              <a:gd name="T52" fmla="*/ 25970 w 48500"/>
              <a:gd name="T53" fmla="*/ 78138 h 85686"/>
              <a:gd name="T54" fmla="*/ 28582 w 48500"/>
              <a:gd name="T55" fmla="*/ 85842 h 85686"/>
              <a:gd name="T56" fmla="*/ 18998 w 48500"/>
              <a:gd name="T57" fmla="*/ 85842 h 85686"/>
              <a:gd name="T58" fmla="*/ 14082 w 48500"/>
              <a:gd name="T59" fmla="*/ 81076 h 85686"/>
              <a:gd name="T60" fmla="*/ 11248 w 48500"/>
              <a:gd name="T61" fmla="*/ 76532 h 85686"/>
              <a:gd name="T62" fmla="*/ 10970 w 48500"/>
              <a:gd name="T63" fmla="*/ 76532 h 85686"/>
              <a:gd name="T64" fmla="*/ 10553 w 48500"/>
              <a:gd name="T65" fmla="*/ 84979 h 85686"/>
              <a:gd name="T66" fmla="*/ 0 w 48500"/>
              <a:gd name="T67" fmla="*/ 84979 h 85686"/>
              <a:gd name="T68" fmla="*/ 139 w 48500"/>
              <a:gd name="T69" fmla="*/ 81471 h 85686"/>
              <a:gd name="T70" fmla="*/ 556 w 48500"/>
              <a:gd name="T71" fmla="*/ 77790 h 85686"/>
              <a:gd name="T72" fmla="*/ 556 w 48500"/>
              <a:gd name="T73" fmla="*/ 0 h 85686"/>
              <a:gd name="T74" fmla="*/ 11498 w 48500"/>
              <a:gd name="T75" fmla="*/ 0 h 85686"/>
              <a:gd name="T76" fmla="*/ 11498 w 48500"/>
              <a:gd name="T77" fmla="*/ 35117 h 8568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48500" h="85686">
                <a:moveTo>
                  <a:pt x="24499" y="77995"/>
                </a:moveTo>
                <a:lnTo>
                  <a:pt x="25017" y="77987"/>
                </a:lnTo>
                <a:lnTo>
                  <a:pt x="34966" y="72228"/>
                </a:lnTo>
                <a:lnTo>
                  <a:pt x="38150" y="56006"/>
                </a:lnTo>
                <a:lnTo>
                  <a:pt x="38145" y="55170"/>
                </a:lnTo>
                <a:lnTo>
                  <a:pt x="34710" y="39351"/>
                </a:lnTo>
                <a:lnTo>
                  <a:pt x="24499" y="33993"/>
                </a:lnTo>
                <a:lnTo>
                  <a:pt x="23973" y="34001"/>
                </a:lnTo>
                <a:lnTo>
                  <a:pt x="14043" y="39775"/>
                </a:lnTo>
                <a:lnTo>
                  <a:pt x="10873" y="56006"/>
                </a:lnTo>
                <a:lnTo>
                  <a:pt x="11083" y="35053"/>
                </a:lnTo>
                <a:lnTo>
                  <a:pt x="15249" y="28964"/>
                </a:lnTo>
                <a:lnTo>
                  <a:pt x="19861" y="26351"/>
                </a:lnTo>
                <a:lnTo>
                  <a:pt x="26962" y="26351"/>
                </a:lnTo>
                <a:lnTo>
                  <a:pt x="37460" y="29112"/>
                </a:lnTo>
                <a:lnTo>
                  <a:pt x="45544" y="38939"/>
                </a:lnTo>
                <a:lnTo>
                  <a:pt x="48500" y="56006"/>
                </a:lnTo>
                <a:lnTo>
                  <a:pt x="46157" y="71516"/>
                </a:lnTo>
                <a:lnTo>
                  <a:pt x="38599" y="82163"/>
                </a:lnTo>
                <a:lnTo>
                  <a:pt x="26962" y="85686"/>
                </a:lnTo>
                <a:lnTo>
                  <a:pt x="24499" y="77995"/>
                </a:lnTo>
                <a:close/>
              </a:path>
              <a:path w="48500" h="85686">
                <a:moveTo>
                  <a:pt x="10847" y="35053"/>
                </a:moveTo>
                <a:lnTo>
                  <a:pt x="11083" y="35053"/>
                </a:lnTo>
                <a:lnTo>
                  <a:pt x="10873" y="56006"/>
                </a:lnTo>
                <a:lnTo>
                  <a:pt x="10878" y="56786"/>
                </a:lnTo>
                <a:lnTo>
                  <a:pt x="14291" y="72634"/>
                </a:lnTo>
                <a:lnTo>
                  <a:pt x="24499" y="77995"/>
                </a:lnTo>
                <a:lnTo>
                  <a:pt x="26962" y="85686"/>
                </a:lnTo>
                <a:lnTo>
                  <a:pt x="17922" y="85686"/>
                </a:lnTo>
                <a:lnTo>
                  <a:pt x="13284" y="80928"/>
                </a:lnTo>
                <a:lnTo>
                  <a:pt x="10611" y="76392"/>
                </a:lnTo>
                <a:lnTo>
                  <a:pt x="10349" y="76392"/>
                </a:lnTo>
                <a:lnTo>
                  <a:pt x="9956" y="84823"/>
                </a:lnTo>
                <a:lnTo>
                  <a:pt x="0" y="84823"/>
                </a:lnTo>
                <a:lnTo>
                  <a:pt x="131" y="81323"/>
                </a:lnTo>
                <a:lnTo>
                  <a:pt x="524" y="77650"/>
                </a:lnTo>
                <a:lnTo>
                  <a:pt x="524" y="0"/>
                </a:lnTo>
                <a:lnTo>
                  <a:pt x="10847" y="0"/>
                </a:lnTo>
                <a:lnTo>
                  <a:pt x="10847" y="35053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2" name="object 29"/>
          <xdr:cNvSpPr>
            <a:spLocks/>
          </xdr:cNvSpPr>
        </xdr:nvSpPr>
        <xdr:spPr bwMode="auto">
          <a:xfrm>
            <a:off x="1431925" y="895350"/>
            <a:ext cx="44450" cy="58738"/>
          </a:xfrm>
          <a:custGeom>
            <a:avLst/>
            <a:gdLst>
              <a:gd name="T0" fmla="*/ 10023 w 44779"/>
              <a:gd name="T1" fmla="*/ 0 h 58471"/>
              <a:gd name="T2" fmla="*/ 10023 w 44779"/>
              <a:gd name="T3" fmla="*/ 47169 h 58471"/>
              <a:gd name="T4" fmla="*/ 13611 w 44779"/>
              <a:gd name="T5" fmla="*/ 51213 h 58471"/>
              <a:gd name="T6" fmla="*/ 27907 w 44779"/>
              <a:gd name="T7" fmla="*/ 51213 h 58471"/>
              <a:gd name="T8" fmla="*/ 32920 w 44779"/>
              <a:gd name="T9" fmla="*/ 45941 h 58471"/>
              <a:gd name="T10" fmla="*/ 32920 w 44779"/>
              <a:gd name="T11" fmla="*/ 0 h 58471"/>
              <a:gd name="T12" fmla="*/ 42969 w 44779"/>
              <a:gd name="T13" fmla="*/ 0 h 58471"/>
              <a:gd name="T14" fmla="*/ 42969 w 44779"/>
              <a:gd name="T15" fmla="*/ 50283 h 58471"/>
              <a:gd name="T16" fmla="*/ 43325 w 44779"/>
              <a:gd name="T17" fmla="*/ 54552 h 58471"/>
              <a:gd name="T18" fmla="*/ 43477 w 44779"/>
              <a:gd name="T19" fmla="*/ 58667 h 58471"/>
              <a:gd name="T20" fmla="*/ 33784 w 44779"/>
              <a:gd name="T21" fmla="*/ 58667 h 58471"/>
              <a:gd name="T22" fmla="*/ 33403 w 44779"/>
              <a:gd name="T23" fmla="*/ 49957 h 58471"/>
              <a:gd name="T24" fmla="*/ 33199 w 44779"/>
              <a:gd name="T25" fmla="*/ 49957 h 58471"/>
              <a:gd name="T26" fmla="*/ 29943 w 44779"/>
              <a:gd name="T27" fmla="*/ 56659 h 58471"/>
              <a:gd name="T28" fmla="*/ 24829 w 44779"/>
              <a:gd name="T29" fmla="*/ 59546 h 58471"/>
              <a:gd name="T30" fmla="*/ 17807 w 44779"/>
              <a:gd name="T31" fmla="*/ 59546 h 58471"/>
              <a:gd name="T32" fmla="*/ 5133 w 44779"/>
              <a:gd name="T33" fmla="*/ 55195 h 58471"/>
              <a:gd name="T34" fmla="*/ 12 w 44779"/>
              <a:gd name="T35" fmla="*/ 41660 h 58471"/>
              <a:gd name="T36" fmla="*/ 0 w 44779"/>
              <a:gd name="T37" fmla="*/ 0 h 58471"/>
              <a:gd name="T38" fmla="*/ 10023 w 44779"/>
              <a:gd name="T39" fmla="*/ 0 h 58471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44779" h="58471">
                <a:moveTo>
                  <a:pt x="10323" y="0"/>
                </a:moveTo>
                <a:lnTo>
                  <a:pt x="10323" y="46318"/>
                </a:lnTo>
                <a:lnTo>
                  <a:pt x="14018" y="50287"/>
                </a:lnTo>
                <a:lnTo>
                  <a:pt x="28743" y="50287"/>
                </a:lnTo>
                <a:lnTo>
                  <a:pt x="33905" y="45111"/>
                </a:lnTo>
                <a:lnTo>
                  <a:pt x="33905" y="0"/>
                </a:lnTo>
                <a:lnTo>
                  <a:pt x="44255" y="0"/>
                </a:lnTo>
                <a:lnTo>
                  <a:pt x="44255" y="49375"/>
                </a:lnTo>
                <a:lnTo>
                  <a:pt x="44622" y="53566"/>
                </a:lnTo>
                <a:lnTo>
                  <a:pt x="44779" y="57608"/>
                </a:lnTo>
                <a:lnTo>
                  <a:pt x="34796" y="57608"/>
                </a:lnTo>
                <a:lnTo>
                  <a:pt x="34403" y="49055"/>
                </a:lnTo>
                <a:lnTo>
                  <a:pt x="34193" y="49055"/>
                </a:lnTo>
                <a:lnTo>
                  <a:pt x="30840" y="55636"/>
                </a:lnTo>
                <a:lnTo>
                  <a:pt x="25573" y="58471"/>
                </a:lnTo>
                <a:lnTo>
                  <a:pt x="18341" y="58471"/>
                </a:lnTo>
                <a:lnTo>
                  <a:pt x="5287" y="54198"/>
                </a:lnTo>
                <a:lnTo>
                  <a:pt x="12" y="40907"/>
                </a:lnTo>
                <a:lnTo>
                  <a:pt x="0" y="0"/>
                </a:lnTo>
                <a:lnTo>
                  <a:pt x="10323" y="0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3" name="object 30"/>
          <xdr:cNvSpPr>
            <a:spLocks/>
          </xdr:cNvSpPr>
        </xdr:nvSpPr>
        <xdr:spPr bwMode="auto">
          <a:xfrm>
            <a:off x="1490663" y="895350"/>
            <a:ext cx="28575" cy="58738"/>
          </a:xfrm>
          <a:custGeom>
            <a:avLst/>
            <a:gdLst>
              <a:gd name="T0" fmla="*/ 11179 w 28377"/>
              <a:gd name="T1" fmla="*/ 59546 h 58471"/>
              <a:gd name="T2" fmla="*/ 540 w 28377"/>
              <a:gd name="T3" fmla="*/ 59546 h 58471"/>
              <a:gd name="T4" fmla="*/ 540 w 28377"/>
              <a:gd name="T5" fmla="*/ 9288 h 58471"/>
              <a:gd name="T6" fmla="*/ 161 w 28377"/>
              <a:gd name="T7" fmla="*/ 5046 h 58471"/>
              <a:gd name="T8" fmla="*/ 0 w 28377"/>
              <a:gd name="T9" fmla="*/ 878 h 58471"/>
              <a:gd name="T10" fmla="*/ 10265 w 28377"/>
              <a:gd name="T11" fmla="*/ 878 h 58471"/>
              <a:gd name="T12" fmla="*/ 10641 w 28377"/>
              <a:gd name="T13" fmla="*/ 10066 h 58471"/>
              <a:gd name="T14" fmla="*/ 10883 w 28377"/>
              <a:gd name="T15" fmla="*/ 10066 h 58471"/>
              <a:gd name="T16" fmla="*/ 14332 w 28377"/>
              <a:gd name="T17" fmla="*/ 2911 h 58471"/>
              <a:gd name="T18" fmla="*/ 19722 w 28377"/>
              <a:gd name="T19" fmla="*/ 0 h 58471"/>
              <a:gd name="T20" fmla="*/ 29177 w 28377"/>
              <a:gd name="T21" fmla="*/ 0 h 58471"/>
              <a:gd name="T22" fmla="*/ 29177 w 28377"/>
              <a:gd name="T23" fmla="*/ 9615 h 58471"/>
              <a:gd name="T24" fmla="*/ 26564 w 28377"/>
              <a:gd name="T25" fmla="*/ 9238 h 58471"/>
              <a:gd name="T26" fmla="*/ 16946 w 28377"/>
              <a:gd name="T27" fmla="*/ 9238 h 58471"/>
              <a:gd name="T28" fmla="*/ 11179 w 28377"/>
              <a:gd name="T29" fmla="*/ 15639 h 58471"/>
              <a:gd name="T30" fmla="*/ 11179 w 28377"/>
              <a:gd name="T31" fmla="*/ 59546 h 58471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28377" h="58471">
                <a:moveTo>
                  <a:pt x="10873" y="58471"/>
                </a:moveTo>
                <a:lnTo>
                  <a:pt x="524" y="58471"/>
                </a:lnTo>
                <a:lnTo>
                  <a:pt x="524" y="9120"/>
                </a:lnTo>
                <a:lnTo>
                  <a:pt x="157" y="4954"/>
                </a:lnTo>
                <a:lnTo>
                  <a:pt x="0" y="862"/>
                </a:lnTo>
                <a:lnTo>
                  <a:pt x="9983" y="862"/>
                </a:lnTo>
                <a:lnTo>
                  <a:pt x="10349" y="9884"/>
                </a:lnTo>
                <a:lnTo>
                  <a:pt x="10585" y="9884"/>
                </a:lnTo>
                <a:lnTo>
                  <a:pt x="13939" y="2859"/>
                </a:lnTo>
                <a:lnTo>
                  <a:pt x="19180" y="0"/>
                </a:lnTo>
                <a:lnTo>
                  <a:pt x="28377" y="0"/>
                </a:lnTo>
                <a:lnTo>
                  <a:pt x="28377" y="9441"/>
                </a:lnTo>
                <a:lnTo>
                  <a:pt x="25835" y="9071"/>
                </a:lnTo>
                <a:lnTo>
                  <a:pt x="16481" y="9071"/>
                </a:lnTo>
                <a:lnTo>
                  <a:pt x="10873" y="15357"/>
                </a:lnTo>
                <a:lnTo>
                  <a:pt x="10873" y="58471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4" name="object 31"/>
          <xdr:cNvSpPr>
            <a:spLocks/>
          </xdr:cNvSpPr>
        </xdr:nvSpPr>
        <xdr:spPr bwMode="auto">
          <a:xfrm>
            <a:off x="1525588" y="895350"/>
            <a:ext cx="38100" cy="82550"/>
          </a:xfrm>
          <a:custGeom>
            <a:avLst/>
            <a:gdLst>
              <a:gd name="T0" fmla="*/ 35260 w 37888"/>
              <a:gd name="T1" fmla="*/ 3427 h 83566"/>
              <a:gd name="T2" fmla="*/ 38743 w 37888"/>
              <a:gd name="T3" fmla="*/ 8733 h 83566"/>
              <a:gd name="T4" fmla="*/ 38524 w 37888"/>
              <a:gd name="T5" fmla="*/ 27455 h 83566"/>
              <a:gd name="T6" fmla="*/ 35011 w 37888"/>
              <a:gd name="T7" fmla="*/ 12402 h 83566"/>
              <a:gd name="T8" fmla="*/ 29554 w 37888"/>
              <a:gd name="T9" fmla="*/ 0 h 83566"/>
              <a:gd name="T10" fmla="*/ 35260 w 37888"/>
              <a:gd name="T11" fmla="*/ 3427 h 83566"/>
              <a:gd name="T12" fmla="*/ 3022 w 37888"/>
              <a:gd name="T13" fmla="*/ 44485 h 83566"/>
              <a:gd name="T14" fmla="*/ 0 w 37888"/>
              <a:gd name="T15" fmla="*/ 28237 h 83566"/>
              <a:gd name="T16" fmla="*/ 2619 w 37888"/>
              <a:gd name="T17" fmla="*/ 13004 h 83566"/>
              <a:gd name="T18" fmla="*/ 10630 w 37888"/>
              <a:gd name="T19" fmla="*/ 3231 h 83566"/>
              <a:gd name="T20" fmla="*/ 23176 w 37888"/>
              <a:gd name="T21" fmla="*/ 0 h 83566"/>
              <a:gd name="T22" fmla="*/ 29554 w 37888"/>
              <a:gd name="T23" fmla="*/ 0 h 83566"/>
              <a:gd name="T24" fmla="*/ 35011 w 37888"/>
              <a:gd name="T25" fmla="*/ 12402 h 83566"/>
              <a:gd name="T26" fmla="*/ 24543 w 37888"/>
              <a:gd name="T27" fmla="*/ 7300 h 83566"/>
              <a:gd name="T28" fmla="*/ 24012 w 37888"/>
              <a:gd name="T29" fmla="*/ 7308 h 83566"/>
              <a:gd name="T30" fmla="*/ 13840 w 37888"/>
              <a:gd name="T31" fmla="*/ 12801 h 83566"/>
              <a:gd name="T32" fmla="*/ 10583 w 37888"/>
              <a:gd name="T33" fmla="*/ 28237 h 83566"/>
              <a:gd name="T34" fmla="*/ 10588 w 37888"/>
              <a:gd name="T35" fmla="*/ 29034 h 83566"/>
              <a:gd name="T36" fmla="*/ 14100 w 37888"/>
              <a:gd name="T37" fmla="*/ 44098 h 83566"/>
              <a:gd name="T38" fmla="*/ 24543 w 37888"/>
              <a:gd name="T39" fmla="*/ 49200 h 83566"/>
              <a:gd name="T40" fmla="*/ 25111 w 37888"/>
              <a:gd name="T41" fmla="*/ 49193 h 83566"/>
              <a:gd name="T42" fmla="*/ 35278 w 37888"/>
              <a:gd name="T43" fmla="*/ 43683 h 83566"/>
              <a:gd name="T44" fmla="*/ 38528 w 37888"/>
              <a:gd name="T45" fmla="*/ 28237 h 83566"/>
              <a:gd name="T46" fmla="*/ 38524 w 37888"/>
              <a:gd name="T47" fmla="*/ 27455 h 83566"/>
              <a:gd name="T48" fmla="*/ 38743 w 37888"/>
              <a:gd name="T49" fmla="*/ 8733 h 83566"/>
              <a:gd name="T50" fmla="*/ 39011 w 37888"/>
              <a:gd name="T51" fmla="*/ 8733 h 83566"/>
              <a:gd name="T52" fmla="*/ 39387 w 37888"/>
              <a:gd name="T53" fmla="*/ 822 h 83566"/>
              <a:gd name="T54" fmla="*/ 49594 w 37888"/>
              <a:gd name="T55" fmla="*/ 822 h 83566"/>
              <a:gd name="T56" fmla="*/ 49461 w 37888"/>
              <a:gd name="T57" fmla="*/ 4036 h 83566"/>
              <a:gd name="T58" fmla="*/ 49086 w 37888"/>
              <a:gd name="T59" fmla="*/ 7488 h 83566"/>
              <a:gd name="T60" fmla="*/ 49086 w 37888"/>
              <a:gd name="T61" fmla="*/ 58121 h 83566"/>
              <a:gd name="T62" fmla="*/ 46367 w 37888"/>
              <a:gd name="T63" fmla="*/ 68586 h 83566"/>
              <a:gd name="T64" fmla="*/ 36162 w 37888"/>
              <a:gd name="T65" fmla="*/ 76946 h 83566"/>
              <a:gd name="T66" fmla="*/ 21783 w 37888"/>
              <a:gd name="T67" fmla="*/ 79576 h 83566"/>
              <a:gd name="T68" fmla="*/ 16452 w 37888"/>
              <a:gd name="T69" fmla="*/ 79576 h 83566"/>
              <a:gd name="T70" fmla="*/ 7770 w 37888"/>
              <a:gd name="T71" fmla="*/ 77838 h 83566"/>
              <a:gd name="T72" fmla="*/ 3160 w 37888"/>
              <a:gd name="T73" fmla="*/ 76242 h 83566"/>
              <a:gd name="T74" fmla="*/ 3669 w 37888"/>
              <a:gd name="T75" fmla="*/ 67087 h 83566"/>
              <a:gd name="T76" fmla="*/ 8198 w 37888"/>
              <a:gd name="T77" fmla="*/ 69646 h 83566"/>
              <a:gd name="T78" fmla="*/ 15460 w 37888"/>
              <a:gd name="T79" fmla="*/ 71784 h 83566"/>
              <a:gd name="T80" fmla="*/ 34026 w 37888"/>
              <a:gd name="T81" fmla="*/ 71784 h 83566"/>
              <a:gd name="T82" fmla="*/ 39011 w 37888"/>
              <a:gd name="T83" fmla="*/ 65257 h 83566"/>
              <a:gd name="T84" fmla="*/ 39011 w 37888"/>
              <a:gd name="T85" fmla="*/ 47229 h 83566"/>
              <a:gd name="T86" fmla="*/ 38743 w 37888"/>
              <a:gd name="T87" fmla="*/ 47229 h 83566"/>
              <a:gd name="T88" fmla="*/ 34645 w 37888"/>
              <a:gd name="T89" fmla="*/ 53473 h 83566"/>
              <a:gd name="T90" fmla="*/ 29018 w 37888"/>
              <a:gd name="T91" fmla="*/ 56477 h 83566"/>
              <a:gd name="T92" fmla="*/ 22051 w 37888"/>
              <a:gd name="T93" fmla="*/ 56477 h 83566"/>
              <a:gd name="T94" fmla="*/ 11288 w 37888"/>
              <a:gd name="T95" fmla="*/ 53843 h 83566"/>
              <a:gd name="T96" fmla="*/ 3022 w 37888"/>
              <a:gd name="T97" fmla="*/ 44485 h 8356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0" t="0" r="r" b="b"/>
            <a:pathLst>
              <a:path w="37888" h="83566">
                <a:moveTo>
                  <a:pt x="34482" y="3599"/>
                </a:moveTo>
                <a:lnTo>
                  <a:pt x="37888" y="9170"/>
                </a:lnTo>
                <a:lnTo>
                  <a:pt x="37674" y="28832"/>
                </a:lnTo>
                <a:lnTo>
                  <a:pt x="34237" y="13024"/>
                </a:lnTo>
                <a:lnTo>
                  <a:pt x="28901" y="0"/>
                </a:lnTo>
                <a:lnTo>
                  <a:pt x="34482" y="3599"/>
                </a:lnTo>
                <a:close/>
              </a:path>
              <a:path w="37888" h="83566">
                <a:moveTo>
                  <a:pt x="2954" y="46716"/>
                </a:moveTo>
                <a:lnTo>
                  <a:pt x="0" y="29654"/>
                </a:lnTo>
                <a:lnTo>
                  <a:pt x="2562" y="13656"/>
                </a:lnTo>
                <a:lnTo>
                  <a:pt x="10396" y="3393"/>
                </a:lnTo>
                <a:lnTo>
                  <a:pt x="22664" y="0"/>
                </a:lnTo>
                <a:lnTo>
                  <a:pt x="28901" y="0"/>
                </a:lnTo>
                <a:lnTo>
                  <a:pt x="34237" y="13024"/>
                </a:lnTo>
                <a:lnTo>
                  <a:pt x="24001" y="7666"/>
                </a:lnTo>
                <a:lnTo>
                  <a:pt x="23482" y="7674"/>
                </a:lnTo>
                <a:lnTo>
                  <a:pt x="13534" y="13442"/>
                </a:lnTo>
                <a:lnTo>
                  <a:pt x="10349" y="29654"/>
                </a:lnTo>
                <a:lnTo>
                  <a:pt x="10354" y="30490"/>
                </a:lnTo>
                <a:lnTo>
                  <a:pt x="13789" y="46309"/>
                </a:lnTo>
                <a:lnTo>
                  <a:pt x="24001" y="51668"/>
                </a:lnTo>
                <a:lnTo>
                  <a:pt x="24557" y="51659"/>
                </a:lnTo>
                <a:lnTo>
                  <a:pt x="34500" y="45874"/>
                </a:lnTo>
                <a:lnTo>
                  <a:pt x="37678" y="29654"/>
                </a:lnTo>
                <a:lnTo>
                  <a:pt x="37674" y="28832"/>
                </a:lnTo>
                <a:lnTo>
                  <a:pt x="37888" y="9170"/>
                </a:lnTo>
                <a:lnTo>
                  <a:pt x="38150" y="9170"/>
                </a:lnTo>
                <a:lnTo>
                  <a:pt x="38517" y="862"/>
                </a:lnTo>
                <a:lnTo>
                  <a:pt x="48500" y="862"/>
                </a:lnTo>
                <a:lnTo>
                  <a:pt x="48369" y="4239"/>
                </a:lnTo>
                <a:lnTo>
                  <a:pt x="48002" y="7863"/>
                </a:lnTo>
                <a:lnTo>
                  <a:pt x="48002" y="61035"/>
                </a:lnTo>
                <a:lnTo>
                  <a:pt x="45343" y="72026"/>
                </a:lnTo>
                <a:lnTo>
                  <a:pt x="35364" y="80804"/>
                </a:lnTo>
                <a:lnTo>
                  <a:pt x="21302" y="83566"/>
                </a:lnTo>
                <a:lnTo>
                  <a:pt x="16088" y="83566"/>
                </a:lnTo>
                <a:lnTo>
                  <a:pt x="7598" y="81742"/>
                </a:lnTo>
                <a:lnTo>
                  <a:pt x="3091" y="80065"/>
                </a:lnTo>
                <a:lnTo>
                  <a:pt x="3589" y="70452"/>
                </a:lnTo>
                <a:lnTo>
                  <a:pt x="8017" y="73138"/>
                </a:lnTo>
                <a:lnTo>
                  <a:pt x="15118" y="75382"/>
                </a:lnTo>
                <a:lnTo>
                  <a:pt x="33276" y="75382"/>
                </a:lnTo>
                <a:lnTo>
                  <a:pt x="38150" y="68529"/>
                </a:lnTo>
                <a:lnTo>
                  <a:pt x="38150" y="49597"/>
                </a:lnTo>
                <a:lnTo>
                  <a:pt x="37888" y="49597"/>
                </a:lnTo>
                <a:lnTo>
                  <a:pt x="33879" y="56154"/>
                </a:lnTo>
                <a:lnTo>
                  <a:pt x="28377" y="59309"/>
                </a:lnTo>
                <a:lnTo>
                  <a:pt x="21564" y="59309"/>
                </a:lnTo>
                <a:lnTo>
                  <a:pt x="11039" y="56543"/>
                </a:lnTo>
                <a:lnTo>
                  <a:pt x="2954" y="46716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5" name="object 32"/>
          <xdr:cNvSpPr>
            <a:spLocks/>
          </xdr:cNvSpPr>
        </xdr:nvSpPr>
        <xdr:spPr bwMode="auto">
          <a:xfrm>
            <a:off x="1619250" y="893763"/>
            <a:ext cx="42863" cy="39687"/>
          </a:xfrm>
          <a:custGeom>
            <a:avLst/>
            <a:gdLst>
              <a:gd name="T0" fmla="*/ 22592 w 42107"/>
              <a:gd name="T1" fmla="*/ 0 h 39564"/>
              <a:gd name="T2" fmla="*/ 37048 w 42107"/>
              <a:gd name="T3" fmla="*/ 4602 h 39564"/>
              <a:gd name="T4" fmla="*/ 44784 w 42107"/>
              <a:gd name="T5" fmla="*/ 16106 h 39564"/>
              <a:gd name="T6" fmla="*/ 45213 w 42107"/>
              <a:gd name="T7" fmla="*/ 20016 h 39564"/>
              <a:gd name="T8" fmla="*/ 40015 w 42107"/>
              <a:gd name="T9" fmla="*/ 32834 h 39564"/>
              <a:gd name="T10" fmla="*/ 27029 w 42107"/>
              <a:gd name="T11" fmla="*/ 39677 h 39564"/>
              <a:gd name="T12" fmla="*/ 22592 w 42107"/>
              <a:gd name="T13" fmla="*/ 40058 h 39564"/>
              <a:gd name="T14" fmla="*/ 8158 w 42107"/>
              <a:gd name="T15" fmla="*/ 35453 h 39564"/>
              <a:gd name="T16" fmla="*/ 427 w 42107"/>
              <a:gd name="T17" fmla="*/ 23933 h 39564"/>
              <a:gd name="T18" fmla="*/ 0 w 42107"/>
              <a:gd name="T19" fmla="*/ 20016 h 39564"/>
              <a:gd name="T20" fmla="*/ 5207 w 42107"/>
              <a:gd name="T21" fmla="*/ 7215 h 39564"/>
              <a:gd name="T22" fmla="*/ 18203 w 42107"/>
              <a:gd name="T23" fmla="*/ 375 h 39564"/>
              <a:gd name="T24" fmla="*/ 22592 w 42107"/>
              <a:gd name="T25" fmla="*/ 0 h 3956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42107" h="39564">
                <a:moveTo>
                  <a:pt x="21040" y="0"/>
                </a:moveTo>
                <a:lnTo>
                  <a:pt x="34503" y="4546"/>
                </a:lnTo>
                <a:lnTo>
                  <a:pt x="41707" y="15907"/>
                </a:lnTo>
                <a:lnTo>
                  <a:pt x="42107" y="19769"/>
                </a:lnTo>
                <a:lnTo>
                  <a:pt x="37266" y="32429"/>
                </a:lnTo>
                <a:lnTo>
                  <a:pt x="25172" y="39187"/>
                </a:lnTo>
                <a:lnTo>
                  <a:pt x="21040" y="39564"/>
                </a:lnTo>
                <a:lnTo>
                  <a:pt x="7598" y="35015"/>
                </a:lnTo>
                <a:lnTo>
                  <a:pt x="398" y="23638"/>
                </a:lnTo>
                <a:lnTo>
                  <a:pt x="0" y="19769"/>
                </a:lnTo>
                <a:lnTo>
                  <a:pt x="4849" y="7127"/>
                </a:lnTo>
                <a:lnTo>
                  <a:pt x="16953" y="371"/>
                </a:lnTo>
                <a:lnTo>
                  <a:pt x="21040" y="0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6" name="object 33"/>
          <xdr:cNvSpPr>
            <a:spLocks/>
          </xdr:cNvSpPr>
        </xdr:nvSpPr>
        <xdr:spPr bwMode="auto">
          <a:xfrm>
            <a:off x="1706563" y="873125"/>
            <a:ext cx="42862" cy="80963"/>
          </a:xfrm>
          <a:custGeom>
            <a:avLst/>
            <a:gdLst>
              <a:gd name="T0" fmla="*/ 33788 w 43364"/>
              <a:gd name="T1" fmla="*/ 1153 h 80632"/>
              <a:gd name="T2" fmla="*/ 37414 w 43364"/>
              <a:gd name="T3" fmla="*/ 2632 h 80632"/>
              <a:gd name="T4" fmla="*/ 37414 w 43364"/>
              <a:gd name="T5" fmla="*/ 12404 h 80632"/>
              <a:gd name="T6" fmla="*/ 33538 w 43364"/>
              <a:gd name="T7" fmla="*/ 10073 h 80632"/>
              <a:gd name="T8" fmla="*/ 28536 w 43364"/>
              <a:gd name="T9" fmla="*/ 8694 h 80632"/>
              <a:gd name="T10" fmla="*/ 15755 w 43364"/>
              <a:gd name="T11" fmla="*/ 8694 h 80632"/>
              <a:gd name="T12" fmla="*/ 10754 w 43364"/>
              <a:gd name="T13" fmla="*/ 13856 h 80632"/>
              <a:gd name="T14" fmla="*/ 10754 w 43364"/>
              <a:gd name="T15" fmla="*/ 25859 h 80632"/>
              <a:gd name="T16" fmla="*/ 12854 w 43364"/>
              <a:gd name="T17" fmla="*/ 29118 h 80632"/>
              <a:gd name="T18" fmla="*/ 24534 w 43364"/>
              <a:gd name="T19" fmla="*/ 35808 h 80632"/>
              <a:gd name="T20" fmla="*/ 36650 w 43364"/>
              <a:gd name="T21" fmla="*/ 45310 h 80632"/>
              <a:gd name="T22" fmla="*/ 41186 w 43364"/>
              <a:gd name="T23" fmla="*/ 55853 h 80632"/>
              <a:gd name="T24" fmla="*/ 41391 w 43364"/>
              <a:gd name="T25" fmla="*/ 59211 h 80632"/>
              <a:gd name="T26" fmla="*/ 37929 w 43364"/>
              <a:gd name="T27" fmla="*/ 72154 h 80632"/>
              <a:gd name="T28" fmla="*/ 27646 w 43364"/>
              <a:gd name="T29" fmla="*/ 80323 h 80632"/>
              <a:gd name="T30" fmla="*/ 17631 w 43364"/>
              <a:gd name="T31" fmla="*/ 81964 h 80632"/>
              <a:gd name="T32" fmla="*/ 11103 w 43364"/>
              <a:gd name="T33" fmla="*/ 81964 h 80632"/>
              <a:gd name="T34" fmla="*/ 4902 w 43364"/>
              <a:gd name="T35" fmla="*/ 80586 h 80632"/>
              <a:gd name="T36" fmla="*/ 549 w 43364"/>
              <a:gd name="T37" fmla="*/ 78557 h 80632"/>
              <a:gd name="T38" fmla="*/ 549 w 43364"/>
              <a:gd name="T39" fmla="*/ 68082 h 80632"/>
              <a:gd name="T40" fmla="*/ 5251 w 43364"/>
              <a:gd name="T41" fmla="*/ 70864 h 80632"/>
              <a:gd name="T42" fmla="*/ 11329 w 43364"/>
              <a:gd name="T43" fmla="*/ 73269 h 80632"/>
              <a:gd name="T44" fmla="*/ 25385 w 43364"/>
              <a:gd name="T45" fmla="*/ 73269 h 80632"/>
              <a:gd name="T46" fmla="*/ 30636 w 43364"/>
              <a:gd name="T47" fmla="*/ 67155 h 80632"/>
              <a:gd name="T48" fmla="*/ 30636 w 43364"/>
              <a:gd name="T49" fmla="*/ 54375 h 80632"/>
              <a:gd name="T50" fmla="*/ 28987 w 43364"/>
              <a:gd name="T51" fmla="*/ 50793 h 80632"/>
              <a:gd name="T52" fmla="*/ 18007 w 43364"/>
              <a:gd name="T53" fmla="*/ 44227 h 80632"/>
              <a:gd name="T54" fmla="*/ 4904 w 43364"/>
              <a:gd name="T55" fmla="*/ 34539 h 80632"/>
              <a:gd name="T56" fmla="*/ 290 w 43364"/>
              <a:gd name="T57" fmla="*/ 24788 h 80632"/>
              <a:gd name="T58" fmla="*/ 0 w 43364"/>
              <a:gd name="T59" fmla="*/ 20146 h 80632"/>
              <a:gd name="T60" fmla="*/ 4630 w 43364"/>
              <a:gd name="T61" fmla="*/ 7079 h 80632"/>
              <a:gd name="T62" fmla="*/ 16266 w 43364"/>
              <a:gd name="T63" fmla="*/ 662 h 80632"/>
              <a:gd name="T64" fmla="*/ 22683 w 43364"/>
              <a:gd name="T65" fmla="*/ 0 h 80632"/>
              <a:gd name="T66" fmla="*/ 28061 w 43364"/>
              <a:gd name="T67" fmla="*/ 0 h 80632"/>
              <a:gd name="T68" fmla="*/ 33788 w 43364"/>
              <a:gd name="T69" fmla="*/ 1153 h 80632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43364" h="80632">
                <a:moveTo>
                  <a:pt x="35399" y="1133"/>
                </a:moveTo>
                <a:lnTo>
                  <a:pt x="39198" y="2588"/>
                </a:lnTo>
                <a:lnTo>
                  <a:pt x="39198" y="12202"/>
                </a:lnTo>
                <a:lnTo>
                  <a:pt x="35137" y="9909"/>
                </a:lnTo>
                <a:lnTo>
                  <a:pt x="29896" y="8553"/>
                </a:lnTo>
                <a:lnTo>
                  <a:pt x="16507" y="8553"/>
                </a:lnTo>
                <a:lnTo>
                  <a:pt x="11266" y="13631"/>
                </a:lnTo>
                <a:lnTo>
                  <a:pt x="11266" y="25439"/>
                </a:lnTo>
                <a:lnTo>
                  <a:pt x="13467" y="28644"/>
                </a:lnTo>
                <a:lnTo>
                  <a:pt x="25704" y="35226"/>
                </a:lnTo>
                <a:lnTo>
                  <a:pt x="38396" y="44574"/>
                </a:lnTo>
                <a:lnTo>
                  <a:pt x="43150" y="54946"/>
                </a:lnTo>
                <a:lnTo>
                  <a:pt x="43364" y="58249"/>
                </a:lnTo>
                <a:lnTo>
                  <a:pt x="39737" y="70981"/>
                </a:lnTo>
                <a:lnTo>
                  <a:pt x="28964" y="79018"/>
                </a:lnTo>
                <a:lnTo>
                  <a:pt x="18472" y="80632"/>
                </a:lnTo>
                <a:lnTo>
                  <a:pt x="11633" y="80632"/>
                </a:lnTo>
                <a:lnTo>
                  <a:pt x="5135" y="79277"/>
                </a:lnTo>
                <a:lnTo>
                  <a:pt x="576" y="77280"/>
                </a:lnTo>
                <a:lnTo>
                  <a:pt x="576" y="66976"/>
                </a:lnTo>
                <a:lnTo>
                  <a:pt x="5502" y="69712"/>
                </a:lnTo>
                <a:lnTo>
                  <a:pt x="11869" y="72078"/>
                </a:lnTo>
                <a:lnTo>
                  <a:pt x="26595" y="72078"/>
                </a:lnTo>
                <a:lnTo>
                  <a:pt x="32097" y="66064"/>
                </a:lnTo>
                <a:lnTo>
                  <a:pt x="32097" y="53492"/>
                </a:lnTo>
                <a:lnTo>
                  <a:pt x="30368" y="49967"/>
                </a:lnTo>
                <a:lnTo>
                  <a:pt x="18865" y="43508"/>
                </a:lnTo>
                <a:lnTo>
                  <a:pt x="5137" y="33978"/>
                </a:lnTo>
                <a:lnTo>
                  <a:pt x="302" y="24385"/>
                </a:lnTo>
                <a:lnTo>
                  <a:pt x="0" y="19819"/>
                </a:lnTo>
                <a:lnTo>
                  <a:pt x="4851" y="6963"/>
                </a:lnTo>
                <a:lnTo>
                  <a:pt x="17042" y="650"/>
                </a:lnTo>
                <a:lnTo>
                  <a:pt x="23765" y="0"/>
                </a:lnTo>
                <a:lnTo>
                  <a:pt x="29398" y="0"/>
                </a:lnTo>
                <a:lnTo>
                  <a:pt x="35399" y="1133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7" name="object 34"/>
          <xdr:cNvSpPr>
            <a:spLocks/>
          </xdr:cNvSpPr>
        </xdr:nvSpPr>
        <xdr:spPr bwMode="auto">
          <a:xfrm>
            <a:off x="1758950" y="881063"/>
            <a:ext cx="31750" cy="73025"/>
          </a:xfrm>
          <a:custGeom>
            <a:avLst/>
            <a:gdLst>
              <a:gd name="T0" fmla="*/ 17043 w 33172"/>
              <a:gd name="T1" fmla="*/ 62748 h 73065"/>
              <a:gd name="T2" fmla="*/ 18582 w 33172"/>
              <a:gd name="T3" fmla="*/ 65254 h 73065"/>
              <a:gd name="T4" fmla="*/ 24651 w 33172"/>
              <a:gd name="T5" fmla="*/ 65254 h 73065"/>
              <a:gd name="T6" fmla="*/ 27816 w 33172"/>
              <a:gd name="T7" fmla="*/ 63754 h 73065"/>
              <a:gd name="T8" fmla="*/ 27839 w 33172"/>
              <a:gd name="T9" fmla="*/ 71454 h 73065"/>
              <a:gd name="T10" fmla="*/ 25794 w 33172"/>
              <a:gd name="T11" fmla="*/ 72214 h 73065"/>
              <a:gd name="T12" fmla="*/ 22914 w 33172"/>
              <a:gd name="T13" fmla="*/ 72905 h 73065"/>
              <a:gd name="T14" fmla="*/ 12599 w 33172"/>
              <a:gd name="T15" fmla="*/ 72905 h 73065"/>
              <a:gd name="T16" fmla="*/ 8356 w 33172"/>
              <a:gd name="T17" fmla="*/ 69387 h 73065"/>
              <a:gd name="T18" fmla="*/ 8356 w 33172"/>
              <a:gd name="T19" fmla="*/ 22236 h 73065"/>
              <a:gd name="T20" fmla="*/ 0 w 33172"/>
              <a:gd name="T21" fmla="*/ 22236 h 73065"/>
              <a:gd name="T22" fmla="*/ 0 w 33172"/>
              <a:gd name="T23" fmla="*/ 14561 h 73065"/>
              <a:gd name="T24" fmla="*/ 8356 w 33172"/>
              <a:gd name="T25" fmla="*/ 14561 h 73065"/>
              <a:gd name="T26" fmla="*/ 8356 w 33172"/>
              <a:gd name="T27" fmla="*/ 2851 h 73065"/>
              <a:gd name="T28" fmla="*/ 17043 w 33172"/>
              <a:gd name="T29" fmla="*/ 0 h 73065"/>
              <a:gd name="T30" fmla="*/ 17043 w 33172"/>
              <a:gd name="T31" fmla="*/ 14561 h 73065"/>
              <a:gd name="T32" fmla="*/ 27816 w 33172"/>
              <a:gd name="T33" fmla="*/ 14561 h 73065"/>
              <a:gd name="T34" fmla="*/ 27816 w 33172"/>
              <a:gd name="T35" fmla="*/ 22236 h 73065"/>
              <a:gd name="T36" fmla="*/ 17043 w 33172"/>
              <a:gd name="T37" fmla="*/ 22236 h 73065"/>
              <a:gd name="T38" fmla="*/ 17043 w 33172"/>
              <a:gd name="T39" fmla="*/ 62748 h 7306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33172" h="73065">
                <a:moveTo>
                  <a:pt x="20306" y="62884"/>
                </a:moveTo>
                <a:lnTo>
                  <a:pt x="22140" y="65398"/>
                </a:lnTo>
                <a:lnTo>
                  <a:pt x="29372" y="65398"/>
                </a:lnTo>
                <a:lnTo>
                  <a:pt x="33145" y="63894"/>
                </a:lnTo>
                <a:lnTo>
                  <a:pt x="33172" y="71610"/>
                </a:lnTo>
                <a:lnTo>
                  <a:pt x="30735" y="72374"/>
                </a:lnTo>
                <a:lnTo>
                  <a:pt x="27302" y="73065"/>
                </a:lnTo>
                <a:lnTo>
                  <a:pt x="15013" y="73065"/>
                </a:lnTo>
                <a:lnTo>
                  <a:pt x="9956" y="69539"/>
                </a:lnTo>
                <a:lnTo>
                  <a:pt x="9956" y="22284"/>
                </a:lnTo>
                <a:lnTo>
                  <a:pt x="0" y="22284"/>
                </a:lnTo>
                <a:lnTo>
                  <a:pt x="0" y="14593"/>
                </a:lnTo>
                <a:lnTo>
                  <a:pt x="9956" y="14593"/>
                </a:lnTo>
                <a:lnTo>
                  <a:pt x="9956" y="2859"/>
                </a:lnTo>
                <a:lnTo>
                  <a:pt x="20306" y="0"/>
                </a:lnTo>
                <a:lnTo>
                  <a:pt x="20306" y="14593"/>
                </a:lnTo>
                <a:lnTo>
                  <a:pt x="33145" y="14593"/>
                </a:lnTo>
                <a:lnTo>
                  <a:pt x="33145" y="22284"/>
                </a:lnTo>
                <a:lnTo>
                  <a:pt x="20306" y="22284"/>
                </a:lnTo>
                <a:lnTo>
                  <a:pt x="20306" y="62884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8" name="object 35"/>
          <xdr:cNvSpPr>
            <a:spLocks/>
          </xdr:cNvSpPr>
        </xdr:nvSpPr>
        <xdr:spPr bwMode="auto">
          <a:xfrm>
            <a:off x="1797050" y="895350"/>
            <a:ext cx="46038" cy="58738"/>
          </a:xfrm>
          <a:custGeom>
            <a:avLst/>
            <a:gdLst>
              <a:gd name="T0" fmla="*/ 23238 w 46194"/>
              <a:gd name="T1" fmla="*/ 6877 h 59309"/>
              <a:gd name="T2" fmla="*/ 16673 w 46194"/>
              <a:gd name="T3" fmla="*/ 6877 h 59309"/>
              <a:gd name="T4" fmla="*/ 10883 w 46194"/>
              <a:gd name="T5" fmla="*/ 11242 h 59309"/>
              <a:gd name="T6" fmla="*/ 10625 w 46194"/>
              <a:gd name="T7" fmla="*/ 24308 h 59309"/>
              <a:gd name="T8" fmla="*/ 35388 w 46194"/>
              <a:gd name="T9" fmla="*/ 24308 h 59309"/>
              <a:gd name="T10" fmla="*/ 45574 w 46194"/>
              <a:gd name="T11" fmla="*/ 31210 h 59309"/>
              <a:gd name="T12" fmla="*/ 10625 w 46194"/>
              <a:gd name="T13" fmla="*/ 31210 h 59309"/>
              <a:gd name="T14" fmla="*/ 10637 w 46194"/>
              <a:gd name="T15" fmla="*/ 32221 h 59309"/>
              <a:gd name="T16" fmla="*/ 15054 w 46194"/>
              <a:gd name="T17" fmla="*/ 45774 h 59309"/>
              <a:gd name="T18" fmla="*/ 27504 w 46194"/>
              <a:gd name="T19" fmla="*/ 50157 h 59309"/>
              <a:gd name="T20" fmla="*/ 32545 w 46194"/>
              <a:gd name="T21" fmla="*/ 50157 h 59309"/>
              <a:gd name="T22" fmla="*/ 38154 w 46194"/>
              <a:gd name="T23" fmla="*/ 47881 h 59309"/>
              <a:gd name="T24" fmla="*/ 41670 w 46194"/>
              <a:gd name="T25" fmla="*/ 45556 h 59309"/>
              <a:gd name="T26" fmla="*/ 42161 w 46194"/>
              <a:gd name="T27" fmla="*/ 53833 h 59309"/>
              <a:gd name="T28" fmla="*/ 37301 w 46194"/>
              <a:gd name="T29" fmla="*/ 55873 h 59309"/>
              <a:gd name="T30" fmla="*/ 30994 w 46194"/>
              <a:gd name="T31" fmla="*/ 57057 h 59309"/>
              <a:gd name="T32" fmla="*/ 23832 w 46194"/>
              <a:gd name="T33" fmla="*/ 57044 h 59309"/>
              <a:gd name="T34" fmla="*/ 10668 w 46194"/>
              <a:gd name="T35" fmla="*/ 53263 h 59309"/>
              <a:gd name="T36" fmla="*/ 2686 w 46194"/>
              <a:gd name="T37" fmla="*/ 43437 h 59309"/>
              <a:gd name="T38" fmla="*/ 0 w 46194"/>
              <a:gd name="T39" fmla="*/ 28529 h 59309"/>
              <a:gd name="T40" fmla="*/ 2803 w 46194"/>
              <a:gd name="T41" fmla="*/ 13266 h 59309"/>
              <a:gd name="T42" fmla="*/ 10860 w 46194"/>
              <a:gd name="T43" fmla="*/ 3485 h 59309"/>
              <a:gd name="T44" fmla="*/ 23833 w 46194"/>
              <a:gd name="T45" fmla="*/ 0 h 59309"/>
              <a:gd name="T46" fmla="*/ 34003 w 46194"/>
              <a:gd name="T47" fmla="*/ 2230 h 59309"/>
              <a:gd name="T48" fmla="*/ 35388 w 46194"/>
              <a:gd name="T49" fmla="*/ 12687 h 59309"/>
              <a:gd name="T50" fmla="*/ 31356 w 46194"/>
              <a:gd name="T51" fmla="*/ 6877 h 59309"/>
              <a:gd name="T52" fmla="*/ 23238 w 46194"/>
              <a:gd name="T53" fmla="*/ 6877 h 59309"/>
              <a:gd name="T54" fmla="*/ 42606 w 46194"/>
              <a:gd name="T55" fmla="*/ 11281 h 59309"/>
              <a:gd name="T56" fmla="*/ 45574 w 46194"/>
              <a:gd name="T57" fmla="*/ 26371 h 59309"/>
              <a:gd name="T58" fmla="*/ 45574 w 46194"/>
              <a:gd name="T59" fmla="*/ 31210 h 59309"/>
              <a:gd name="T60" fmla="*/ 35388 w 46194"/>
              <a:gd name="T61" fmla="*/ 24308 h 59309"/>
              <a:gd name="T62" fmla="*/ 35388 w 46194"/>
              <a:gd name="T63" fmla="*/ 12687 h 59309"/>
              <a:gd name="T64" fmla="*/ 34003 w 46194"/>
              <a:gd name="T65" fmla="*/ 2230 h 59309"/>
              <a:gd name="T66" fmla="*/ 42606 w 46194"/>
              <a:gd name="T67" fmla="*/ 11281 h 59309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46194" h="59309">
                <a:moveTo>
                  <a:pt x="23555" y="7148"/>
                </a:moveTo>
                <a:lnTo>
                  <a:pt x="16900" y="7148"/>
                </a:lnTo>
                <a:lnTo>
                  <a:pt x="11031" y="11684"/>
                </a:lnTo>
                <a:lnTo>
                  <a:pt x="10769" y="25267"/>
                </a:lnTo>
                <a:lnTo>
                  <a:pt x="35870" y="25267"/>
                </a:lnTo>
                <a:lnTo>
                  <a:pt x="46194" y="32440"/>
                </a:lnTo>
                <a:lnTo>
                  <a:pt x="10769" y="32440"/>
                </a:lnTo>
                <a:lnTo>
                  <a:pt x="10781" y="33491"/>
                </a:lnTo>
                <a:lnTo>
                  <a:pt x="15259" y="47580"/>
                </a:lnTo>
                <a:lnTo>
                  <a:pt x="27879" y="52136"/>
                </a:lnTo>
                <a:lnTo>
                  <a:pt x="32988" y="52136"/>
                </a:lnTo>
                <a:lnTo>
                  <a:pt x="38674" y="49770"/>
                </a:lnTo>
                <a:lnTo>
                  <a:pt x="42238" y="47354"/>
                </a:lnTo>
                <a:lnTo>
                  <a:pt x="42735" y="55957"/>
                </a:lnTo>
                <a:lnTo>
                  <a:pt x="37809" y="58077"/>
                </a:lnTo>
                <a:lnTo>
                  <a:pt x="31416" y="59309"/>
                </a:lnTo>
                <a:lnTo>
                  <a:pt x="24157" y="59295"/>
                </a:lnTo>
                <a:lnTo>
                  <a:pt x="10813" y="55365"/>
                </a:lnTo>
                <a:lnTo>
                  <a:pt x="2722" y="45150"/>
                </a:lnTo>
                <a:lnTo>
                  <a:pt x="0" y="29654"/>
                </a:lnTo>
                <a:lnTo>
                  <a:pt x="2842" y="13789"/>
                </a:lnTo>
                <a:lnTo>
                  <a:pt x="11008" y="3623"/>
                </a:lnTo>
                <a:lnTo>
                  <a:pt x="24158" y="0"/>
                </a:lnTo>
                <a:lnTo>
                  <a:pt x="34466" y="2318"/>
                </a:lnTo>
                <a:lnTo>
                  <a:pt x="35870" y="13188"/>
                </a:lnTo>
                <a:lnTo>
                  <a:pt x="31783" y="7148"/>
                </a:lnTo>
                <a:lnTo>
                  <a:pt x="23555" y="7148"/>
                </a:lnTo>
                <a:close/>
              </a:path>
              <a:path w="46194" h="59309">
                <a:moveTo>
                  <a:pt x="43186" y="11727"/>
                </a:moveTo>
                <a:lnTo>
                  <a:pt x="46194" y="27411"/>
                </a:lnTo>
                <a:lnTo>
                  <a:pt x="46194" y="32440"/>
                </a:lnTo>
                <a:lnTo>
                  <a:pt x="35870" y="25267"/>
                </a:lnTo>
                <a:lnTo>
                  <a:pt x="35870" y="13188"/>
                </a:lnTo>
                <a:lnTo>
                  <a:pt x="34466" y="2318"/>
                </a:lnTo>
                <a:lnTo>
                  <a:pt x="43186" y="11727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29" name="object 36"/>
          <xdr:cNvSpPr>
            <a:spLocks/>
          </xdr:cNvSpPr>
        </xdr:nvSpPr>
        <xdr:spPr bwMode="auto">
          <a:xfrm>
            <a:off x="1855788" y="895350"/>
            <a:ext cx="44450" cy="58738"/>
          </a:xfrm>
          <a:custGeom>
            <a:avLst/>
            <a:gdLst>
              <a:gd name="T0" fmla="*/ 10531 w 44779"/>
              <a:gd name="T1" fmla="*/ 13629 h 58447"/>
              <a:gd name="T2" fmla="*/ 10531 w 44779"/>
              <a:gd name="T3" fmla="*/ 59619 h 58447"/>
              <a:gd name="T4" fmla="*/ 481 w 44779"/>
              <a:gd name="T5" fmla="*/ 59619 h 58447"/>
              <a:gd name="T6" fmla="*/ 481 w 44779"/>
              <a:gd name="T7" fmla="*/ 9279 h 58447"/>
              <a:gd name="T8" fmla="*/ 100 w 44779"/>
              <a:gd name="T9" fmla="*/ 5030 h 58447"/>
              <a:gd name="T10" fmla="*/ 0 w 44779"/>
              <a:gd name="T11" fmla="*/ 854 h 58447"/>
              <a:gd name="T12" fmla="*/ 9642 w 44779"/>
              <a:gd name="T13" fmla="*/ 854 h 58447"/>
              <a:gd name="T14" fmla="*/ 9997 w 44779"/>
              <a:gd name="T15" fmla="*/ 9605 h 58447"/>
              <a:gd name="T16" fmla="*/ 10277 w 44779"/>
              <a:gd name="T17" fmla="*/ 9605 h 58447"/>
              <a:gd name="T18" fmla="*/ 13483 w 44779"/>
              <a:gd name="T19" fmla="*/ 2915 h 58447"/>
              <a:gd name="T20" fmla="*/ 18622 w 44779"/>
              <a:gd name="T21" fmla="*/ 0 h 58447"/>
              <a:gd name="T22" fmla="*/ 25643 w 44779"/>
              <a:gd name="T23" fmla="*/ 0 h 58447"/>
              <a:gd name="T24" fmla="*/ 38323 w 44779"/>
              <a:gd name="T25" fmla="*/ 4343 h 58447"/>
              <a:gd name="T26" fmla="*/ 43465 w 44779"/>
              <a:gd name="T27" fmla="*/ 17888 h 58447"/>
              <a:gd name="T28" fmla="*/ 43477 w 44779"/>
              <a:gd name="T29" fmla="*/ 59619 h 58447"/>
              <a:gd name="T30" fmla="*/ 33429 w 44779"/>
              <a:gd name="T31" fmla="*/ 59619 h 58447"/>
              <a:gd name="T32" fmla="*/ 33429 w 44779"/>
              <a:gd name="T33" fmla="*/ 12396 h 58447"/>
              <a:gd name="T34" fmla="*/ 29816 w 44779"/>
              <a:gd name="T35" fmla="*/ 8297 h 58447"/>
              <a:gd name="T36" fmla="*/ 15543 w 44779"/>
              <a:gd name="T37" fmla="*/ 8297 h 58447"/>
              <a:gd name="T38" fmla="*/ 10531 w 44779"/>
              <a:gd name="T39" fmla="*/ 13629 h 5844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44779" h="58447">
                <a:moveTo>
                  <a:pt x="10847" y="13360"/>
                </a:moveTo>
                <a:lnTo>
                  <a:pt x="10847" y="58447"/>
                </a:lnTo>
                <a:lnTo>
                  <a:pt x="497" y="58447"/>
                </a:lnTo>
                <a:lnTo>
                  <a:pt x="497" y="9096"/>
                </a:lnTo>
                <a:lnTo>
                  <a:pt x="104" y="4930"/>
                </a:lnTo>
                <a:lnTo>
                  <a:pt x="0" y="838"/>
                </a:lnTo>
                <a:lnTo>
                  <a:pt x="9930" y="838"/>
                </a:lnTo>
                <a:lnTo>
                  <a:pt x="10297" y="9416"/>
                </a:lnTo>
                <a:lnTo>
                  <a:pt x="10585" y="9416"/>
                </a:lnTo>
                <a:lnTo>
                  <a:pt x="13887" y="2859"/>
                </a:lnTo>
                <a:lnTo>
                  <a:pt x="19180" y="0"/>
                </a:lnTo>
                <a:lnTo>
                  <a:pt x="26411" y="0"/>
                </a:lnTo>
                <a:lnTo>
                  <a:pt x="39471" y="4258"/>
                </a:lnTo>
                <a:lnTo>
                  <a:pt x="44766" y="17536"/>
                </a:lnTo>
                <a:lnTo>
                  <a:pt x="44779" y="58447"/>
                </a:lnTo>
                <a:lnTo>
                  <a:pt x="34429" y="58447"/>
                </a:lnTo>
                <a:lnTo>
                  <a:pt x="34429" y="12152"/>
                </a:lnTo>
                <a:lnTo>
                  <a:pt x="30709" y="8134"/>
                </a:lnTo>
                <a:lnTo>
                  <a:pt x="16009" y="8134"/>
                </a:lnTo>
                <a:lnTo>
                  <a:pt x="10847" y="13360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30" name="object 37"/>
          <xdr:cNvSpPr>
            <a:spLocks/>
          </xdr:cNvSpPr>
        </xdr:nvSpPr>
        <xdr:spPr bwMode="auto">
          <a:xfrm>
            <a:off x="1912938" y="868363"/>
            <a:ext cx="47625" cy="85725"/>
          </a:xfrm>
          <a:custGeom>
            <a:avLst/>
            <a:gdLst>
              <a:gd name="T0" fmla="*/ 44679 w 48500"/>
              <a:gd name="T1" fmla="*/ 77790 h 85686"/>
              <a:gd name="T2" fmla="*/ 44996 w 48500"/>
              <a:gd name="T3" fmla="*/ 81471 h 85686"/>
              <a:gd name="T4" fmla="*/ 45094 w 48500"/>
              <a:gd name="T5" fmla="*/ 84979 h 85686"/>
              <a:gd name="T6" fmla="*/ 35836 w 48500"/>
              <a:gd name="T7" fmla="*/ 84979 h 85686"/>
              <a:gd name="T8" fmla="*/ 35470 w 48500"/>
              <a:gd name="T9" fmla="*/ 76557 h 85686"/>
              <a:gd name="T10" fmla="*/ 35276 w 48500"/>
              <a:gd name="T11" fmla="*/ 76557 h 85686"/>
              <a:gd name="T12" fmla="*/ 32767 w 48500"/>
              <a:gd name="T13" fmla="*/ 81101 h 85686"/>
              <a:gd name="T14" fmla="*/ 28478 w 48500"/>
              <a:gd name="T15" fmla="*/ 85842 h 85686"/>
              <a:gd name="T16" fmla="*/ 22340 w 48500"/>
              <a:gd name="T17" fmla="*/ 78163 h 85686"/>
              <a:gd name="T18" fmla="*/ 22835 w 48500"/>
              <a:gd name="T19" fmla="*/ 78155 h 85686"/>
              <a:gd name="T20" fmla="*/ 32087 w 48500"/>
              <a:gd name="T21" fmla="*/ 72370 h 85686"/>
              <a:gd name="T22" fmla="*/ 35057 w 48500"/>
              <a:gd name="T23" fmla="*/ 56135 h 85686"/>
              <a:gd name="T24" fmla="*/ 35051 w 48500"/>
              <a:gd name="T25" fmla="*/ 55273 h 85686"/>
              <a:gd name="T26" fmla="*/ 31842 w 48500"/>
              <a:gd name="T27" fmla="*/ 39442 h 85686"/>
              <a:gd name="T28" fmla="*/ 22340 w 48500"/>
              <a:gd name="T29" fmla="*/ 34079 h 85686"/>
              <a:gd name="T30" fmla="*/ 21851 w 48500"/>
              <a:gd name="T31" fmla="*/ 34088 h 85686"/>
              <a:gd name="T32" fmla="*/ 12618 w 48500"/>
              <a:gd name="T33" fmla="*/ 39872 h 85686"/>
              <a:gd name="T34" fmla="*/ 9671 w 48500"/>
              <a:gd name="T35" fmla="*/ 56135 h 85686"/>
              <a:gd name="T36" fmla="*/ 9675 w 48500"/>
              <a:gd name="T37" fmla="*/ 56913 h 85686"/>
              <a:gd name="T38" fmla="*/ 9237 w 48500"/>
              <a:gd name="T39" fmla="*/ 29919 h 85686"/>
              <a:gd name="T40" fmla="*/ 20073 w 48500"/>
              <a:gd name="T41" fmla="*/ 26399 h 85686"/>
              <a:gd name="T42" fmla="*/ 26651 w 48500"/>
              <a:gd name="T43" fmla="*/ 26399 h 85686"/>
              <a:gd name="T44" fmla="*/ 30964 w 48500"/>
              <a:gd name="T45" fmla="*/ 29016 h 85686"/>
              <a:gd name="T46" fmla="*/ 34813 w 48500"/>
              <a:gd name="T47" fmla="*/ 35117 h 85686"/>
              <a:gd name="T48" fmla="*/ 35057 w 48500"/>
              <a:gd name="T49" fmla="*/ 35117 h 85686"/>
              <a:gd name="T50" fmla="*/ 35057 w 48500"/>
              <a:gd name="T51" fmla="*/ 0 h 85686"/>
              <a:gd name="T52" fmla="*/ 44679 w 48500"/>
              <a:gd name="T53" fmla="*/ 0 h 85686"/>
              <a:gd name="T54" fmla="*/ 44679 w 48500"/>
              <a:gd name="T55" fmla="*/ 77790 h 85686"/>
              <a:gd name="T56" fmla="*/ 2192 w 48500"/>
              <a:gd name="T57" fmla="*/ 40558 h 85686"/>
              <a:gd name="T58" fmla="*/ 9237 w 48500"/>
              <a:gd name="T59" fmla="*/ 29919 h 85686"/>
              <a:gd name="T60" fmla="*/ 9675 w 48500"/>
              <a:gd name="T61" fmla="*/ 56913 h 85686"/>
              <a:gd name="T62" fmla="*/ 12849 w 48500"/>
              <a:gd name="T63" fmla="*/ 72782 h 85686"/>
              <a:gd name="T64" fmla="*/ 22340 w 48500"/>
              <a:gd name="T65" fmla="*/ 78163 h 85686"/>
              <a:gd name="T66" fmla="*/ 28478 w 48500"/>
              <a:gd name="T67" fmla="*/ 85842 h 85686"/>
              <a:gd name="T68" fmla="*/ 20073 w 48500"/>
              <a:gd name="T69" fmla="*/ 85842 h 85686"/>
              <a:gd name="T70" fmla="*/ 10275 w 48500"/>
              <a:gd name="T71" fmla="*/ 83066 h 85686"/>
              <a:gd name="T72" fmla="*/ 2752 w 48500"/>
              <a:gd name="T73" fmla="*/ 73219 h 85686"/>
              <a:gd name="T74" fmla="*/ 0 w 48500"/>
              <a:gd name="T75" fmla="*/ 56135 h 85686"/>
              <a:gd name="T76" fmla="*/ 2192 w 48500"/>
              <a:gd name="T77" fmla="*/ 40558 h 8568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48500" h="85686">
                <a:moveTo>
                  <a:pt x="48054" y="77650"/>
                </a:moveTo>
                <a:lnTo>
                  <a:pt x="48395" y="81323"/>
                </a:lnTo>
                <a:lnTo>
                  <a:pt x="48500" y="84823"/>
                </a:lnTo>
                <a:lnTo>
                  <a:pt x="38543" y="84823"/>
                </a:lnTo>
                <a:lnTo>
                  <a:pt x="38150" y="76417"/>
                </a:lnTo>
                <a:lnTo>
                  <a:pt x="37940" y="76417"/>
                </a:lnTo>
                <a:lnTo>
                  <a:pt x="35242" y="80953"/>
                </a:lnTo>
                <a:lnTo>
                  <a:pt x="30630" y="85686"/>
                </a:lnTo>
                <a:lnTo>
                  <a:pt x="24027" y="78019"/>
                </a:lnTo>
                <a:lnTo>
                  <a:pt x="24560" y="78011"/>
                </a:lnTo>
                <a:lnTo>
                  <a:pt x="34511" y="72238"/>
                </a:lnTo>
                <a:lnTo>
                  <a:pt x="37705" y="56031"/>
                </a:lnTo>
                <a:lnTo>
                  <a:pt x="37699" y="55173"/>
                </a:lnTo>
                <a:lnTo>
                  <a:pt x="34248" y="39370"/>
                </a:lnTo>
                <a:lnTo>
                  <a:pt x="24027" y="34018"/>
                </a:lnTo>
                <a:lnTo>
                  <a:pt x="23501" y="34026"/>
                </a:lnTo>
                <a:lnTo>
                  <a:pt x="13571" y="39800"/>
                </a:lnTo>
                <a:lnTo>
                  <a:pt x="10402" y="56031"/>
                </a:lnTo>
                <a:lnTo>
                  <a:pt x="10406" y="56809"/>
                </a:lnTo>
                <a:lnTo>
                  <a:pt x="9935" y="29863"/>
                </a:lnTo>
                <a:lnTo>
                  <a:pt x="21590" y="26351"/>
                </a:lnTo>
                <a:lnTo>
                  <a:pt x="28665" y="26351"/>
                </a:lnTo>
                <a:lnTo>
                  <a:pt x="33303" y="28964"/>
                </a:lnTo>
                <a:lnTo>
                  <a:pt x="37443" y="35053"/>
                </a:lnTo>
                <a:lnTo>
                  <a:pt x="37705" y="35053"/>
                </a:lnTo>
                <a:lnTo>
                  <a:pt x="37705" y="0"/>
                </a:lnTo>
                <a:lnTo>
                  <a:pt x="48054" y="0"/>
                </a:lnTo>
                <a:lnTo>
                  <a:pt x="48054" y="77650"/>
                </a:lnTo>
                <a:close/>
              </a:path>
              <a:path w="48500" h="85686">
                <a:moveTo>
                  <a:pt x="2358" y="40486"/>
                </a:moveTo>
                <a:lnTo>
                  <a:pt x="9935" y="29863"/>
                </a:lnTo>
                <a:lnTo>
                  <a:pt x="10406" y="56809"/>
                </a:lnTo>
                <a:lnTo>
                  <a:pt x="13819" y="72650"/>
                </a:lnTo>
                <a:lnTo>
                  <a:pt x="24027" y="78019"/>
                </a:lnTo>
                <a:lnTo>
                  <a:pt x="30630" y="85686"/>
                </a:lnTo>
                <a:lnTo>
                  <a:pt x="21590" y="85686"/>
                </a:lnTo>
                <a:lnTo>
                  <a:pt x="11051" y="82914"/>
                </a:lnTo>
                <a:lnTo>
                  <a:pt x="2959" y="73087"/>
                </a:lnTo>
                <a:lnTo>
                  <a:pt x="0" y="56031"/>
                </a:lnTo>
                <a:lnTo>
                  <a:pt x="2358" y="40486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31" name="object 38"/>
          <xdr:cNvSpPr>
            <a:spLocks/>
          </xdr:cNvSpPr>
        </xdr:nvSpPr>
        <xdr:spPr bwMode="auto">
          <a:xfrm>
            <a:off x="1971675" y="895350"/>
            <a:ext cx="46038" cy="58738"/>
          </a:xfrm>
          <a:custGeom>
            <a:avLst/>
            <a:gdLst>
              <a:gd name="T0" fmla="*/ 10613 w 45749"/>
              <a:gd name="T1" fmla="*/ 46309 h 59334"/>
              <a:gd name="T2" fmla="*/ 14160 w 45749"/>
              <a:gd name="T3" fmla="*/ 50097 h 59334"/>
              <a:gd name="T4" fmla="*/ 21443 w 45749"/>
              <a:gd name="T5" fmla="*/ 50097 h 59334"/>
              <a:gd name="T6" fmla="*/ 18540 w 45749"/>
              <a:gd name="T7" fmla="*/ 56986 h 59334"/>
              <a:gd name="T8" fmla="*/ 7953 w 45749"/>
              <a:gd name="T9" fmla="*/ 56986 h 59334"/>
              <a:gd name="T10" fmla="*/ 0 w 45749"/>
              <a:gd name="T11" fmla="*/ 51754 h 59334"/>
              <a:gd name="T12" fmla="*/ 0 w 45749"/>
              <a:gd name="T13" fmla="*/ 41076 h 59334"/>
              <a:gd name="T14" fmla="*/ 2066 w 45749"/>
              <a:gd name="T15" fmla="*/ 32759 h 59334"/>
              <a:gd name="T16" fmla="*/ 11561 w 45749"/>
              <a:gd name="T17" fmla="*/ 25168 h 59334"/>
              <a:gd name="T18" fmla="*/ 30175 w 45749"/>
              <a:gd name="T19" fmla="*/ 22325 h 59334"/>
              <a:gd name="T20" fmla="*/ 36355 w 45749"/>
              <a:gd name="T21" fmla="*/ 22325 h 59334"/>
              <a:gd name="T22" fmla="*/ 36355 w 45749"/>
              <a:gd name="T23" fmla="*/ 15578 h 59334"/>
              <a:gd name="T24" fmla="*/ 33937 w 45749"/>
              <a:gd name="T25" fmla="*/ 10844 h 59334"/>
              <a:gd name="T26" fmla="*/ 31814 w 45749"/>
              <a:gd name="T27" fmla="*/ 8356 h 59334"/>
              <a:gd name="T28" fmla="*/ 27704 w 45749"/>
              <a:gd name="T29" fmla="*/ 7363 h 59334"/>
              <a:gd name="T30" fmla="*/ 16767 w 45749"/>
              <a:gd name="T31" fmla="*/ 7363 h 59334"/>
              <a:gd name="T32" fmla="*/ 10533 w 45749"/>
              <a:gd name="T33" fmla="*/ 9634 h 59334"/>
              <a:gd name="T34" fmla="*/ 6825 w 45749"/>
              <a:gd name="T35" fmla="*/ 13091 h 59334"/>
              <a:gd name="T36" fmla="*/ 5696 w 45749"/>
              <a:gd name="T37" fmla="*/ 4544 h 59334"/>
              <a:gd name="T38" fmla="*/ 10990 w 45749"/>
              <a:gd name="T39" fmla="*/ 1632 h 59334"/>
              <a:gd name="T40" fmla="*/ 17492 w 45749"/>
              <a:gd name="T41" fmla="*/ 0 h 59334"/>
              <a:gd name="T42" fmla="*/ 33184 w 45749"/>
              <a:gd name="T43" fmla="*/ 0 h 59334"/>
              <a:gd name="T44" fmla="*/ 38828 w 45749"/>
              <a:gd name="T45" fmla="*/ 3457 h 59334"/>
              <a:gd name="T46" fmla="*/ 36355 w 45749"/>
              <a:gd name="T47" fmla="*/ 43680 h 59334"/>
              <a:gd name="T48" fmla="*/ 36355 w 45749"/>
              <a:gd name="T49" fmla="*/ 29024 h 59334"/>
              <a:gd name="T50" fmla="*/ 34474 w 45749"/>
              <a:gd name="T51" fmla="*/ 28814 h 59334"/>
              <a:gd name="T52" fmla="*/ 16525 w 45749"/>
              <a:gd name="T53" fmla="*/ 28814 h 59334"/>
              <a:gd name="T54" fmla="*/ 10613 w 45749"/>
              <a:gd name="T55" fmla="*/ 33950 h 59334"/>
              <a:gd name="T56" fmla="*/ 10613 w 45749"/>
              <a:gd name="T57" fmla="*/ 46309 h 59334"/>
              <a:gd name="T58" fmla="*/ 46378 w 45749"/>
              <a:gd name="T59" fmla="*/ 50924 h 59334"/>
              <a:gd name="T60" fmla="*/ 46647 w 45749"/>
              <a:gd name="T61" fmla="*/ 54192 h 59334"/>
              <a:gd name="T62" fmla="*/ 46917 w 45749"/>
              <a:gd name="T63" fmla="*/ 56134 h 59334"/>
              <a:gd name="T64" fmla="*/ 37350 w 45749"/>
              <a:gd name="T65" fmla="*/ 56134 h 59334"/>
              <a:gd name="T66" fmla="*/ 36678 w 45749"/>
              <a:gd name="T67" fmla="*/ 48795 h 59334"/>
              <a:gd name="T68" fmla="*/ 36490 w 45749"/>
              <a:gd name="T69" fmla="*/ 48795 h 59334"/>
              <a:gd name="T70" fmla="*/ 33588 w 45749"/>
              <a:gd name="T71" fmla="*/ 53009 h 59334"/>
              <a:gd name="T72" fmla="*/ 28293 w 45749"/>
              <a:gd name="T73" fmla="*/ 56986 h 59334"/>
              <a:gd name="T74" fmla="*/ 18540 w 45749"/>
              <a:gd name="T75" fmla="*/ 56986 h 59334"/>
              <a:gd name="T76" fmla="*/ 21443 w 45749"/>
              <a:gd name="T77" fmla="*/ 50097 h 59334"/>
              <a:gd name="T78" fmla="*/ 30579 w 45749"/>
              <a:gd name="T79" fmla="*/ 50097 h 59334"/>
              <a:gd name="T80" fmla="*/ 36355 w 45749"/>
              <a:gd name="T81" fmla="*/ 43680 h 59334"/>
              <a:gd name="T82" fmla="*/ 38828 w 45749"/>
              <a:gd name="T83" fmla="*/ 3457 h 59334"/>
              <a:gd name="T84" fmla="*/ 40843 w 45749"/>
              <a:gd name="T85" fmla="*/ 5209 h 59334"/>
              <a:gd name="T86" fmla="*/ 43611 w 45749"/>
              <a:gd name="T87" fmla="*/ 7599 h 59334"/>
              <a:gd name="T88" fmla="*/ 46378 w 45749"/>
              <a:gd name="T89" fmla="*/ 10914 h 59334"/>
              <a:gd name="T90" fmla="*/ 46378 w 45749"/>
              <a:gd name="T91" fmla="*/ 50924 h 59334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45749" h="59334">
                <a:moveTo>
                  <a:pt x="10349" y="48217"/>
                </a:moveTo>
                <a:lnTo>
                  <a:pt x="13808" y="52161"/>
                </a:lnTo>
                <a:lnTo>
                  <a:pt x="20909" y="52161"/>
                </a:lnTo>
                <a:lnTo>
                  <a:pt x="18079" y="59334"/>
                </a:lnTo>
                <a:lnTo>
                  <a:pt x="7755" y="59334"/>
                </a:lnTo>
                <a:lnTo>
                  <a:pt x="0" y="53886"/>
                </a:lnTo>
                <a:lnTo>
                  <a:pt x="0" y="42769"/>
                </a:lnTo>
                <a:lnTo>
                  <a:pt x="2014" y="34109"/>
                </a:lnTo>
                <a:lnTo>
                  <a:pt x="11273" y="26205"/>
                </a:lnTo>
                <a:lnTo>
                  <a:pt x="29425" y="23245"/>
                </a:lnTo>
                <a:lnTo>
                  <a:pt x="35451" y="23245"/>
                </a:lnTo>
                <a:lnTo>
                  <a:pt x="35451" y="16220"/>
                </a:lnTo>
                <a:lnTo>
                  <a:pt x="33093" y="11290"/>
                </a:lnTo>
                <a:lnTo>
                  <a:pt x="31023" y="8701"/>
                </a:lnTo>
                <a:lnTo>
                  <a:pt x="27014" y="7666"/>
                </a:lnTo>
                <a:lnTo>
                  <a:pt x="16350" y="7666"/>
                </a:lnTo>
                <a:lnTo>
                  <a:pt x="10271" y="10032"/>
                </a:lnTo>
                <a:lnTo>
                  <a:pt x="6655" y="13631"/>
                </a:lnTo>
                <a:lnTo>
                  <a:pt x="5554" y="4732"/>
                </a:lnTo>
                <a:lnTo>
                  <a:pt x="10716" y="1700"/>
                </a:lnTo>
                <a:lnTo>
                  <a:pt x="17057" y="0"/>
                </a:lnTo>
                <a:lnTo>
                  <a:pt x="32359" y="0"/>
                </a:lnTo>
                <a:lnTo>
                  <a:pt x="37862" y="3599"/>
                </a:lnTo>
                <a:lnTo>
                  <a:pt x="35451" y="45480"/>
                </a:lnTo>
                <a:lnTo>
                  <a:pt x="35451" y="30221"/>
                </a:lnTo>
                <a:lnTo>
                  <a:pt x="33617" y="30000"/>
                </a:lnTo>
                <a:lnTo>
                  <a:pt x="16114" y="30000"/>
                </a:lnTo>
                <a:lnTo>
                  <a:pt x="10349" y="35349"/>
                </a:lnTo>
                <a:lnTo>
                  <a:pt x="10349" y="48217"/>
                </a:lnTo>
                <a:close/>
              </a:path>
              <a:path w="45749" h="59334">
                <a:moveTo>
                  <a:pt x="45225" y="53023"/>
                </a:moveTo>
                <a:lnTo>
                  <a:pt x="45487" y="56425"/>
                </a:lnTo>
                <a:lnTo>
                  <a:pt x="45749" y="58447"/>
                </a:lnTo>
                <a:lnTo>
                  <a:pt x="36421" y="58447"/>
                </a:lnTo>
                <a:lnTo>
                  <a:pt x="35766" y="50805"/>
                </a:lnTo>
                <a:lnTo>
                  <a:pt x="35582" y="50805"/>
                </a:lnTo>
                <a:lnTo>
                  <a:pt x="32752" y="55193"/>
                </a:lnTo>
                <a:lnTo>
                  <a:pt x="27590" y="59334"/>
                </a:lnTo>
                <a:lnTo>
                  <a:pt x="18079" y="59334"/>
                </a:lnTo>
                <a:lnTo>
                  <a:pt x="20909" y="52161"/>
                </a:lnTo>
                <a:lnTo>
                  <a:pt x="29818" y="52161"/>
                </a:lnTo>
                <a:lnTo>
                  <a:pt x="35451" y="45480"/>
                </a:lnTo>
                <a:lnTo>
                  <a:pt x="37862" y="3599"/>
                </a:lnTo>
                <a:lnTo>
                  <a:pt x="39827" y="5423"/>
                </a:lnTo>
                <a:lnTo>
                  <a:pt x="42526" y="7912"/>
                </a:lnTo>
                <a:lnTo>
                  <a:pt x="45225" y="11364"/>
                </a:lnTo>
                <a:lnTo>
                  <a:pt x="45225" y="53023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32" name="object 39"/>
          <xdr:cNvSpPr>
            <a:spLocks/>
          </xdr:cNvSpPr>
        </xdr:nvSpPr>
        <xdr:spPr bwMode="auto">
          <a:xfrm>
            <a:off x="2038350" y="868363"/>
            <a:ext cx="0" cy="85725"/>
          </a:xfrm>
          <a:custGeom>
            <a:avLst/>
            <a:gdLst>
              <a:gd name="T0" fmla="*/ 88489 h 84823"/>
              <a:gd name="T1" fmla="*/ 0 h 84823"/>
              <a:gd name="T2" fmla="*/ 0 60000 65536"/>
              <a:gd name="T3" fmla="*/ 0 60000 65536"/>
            </a:gdLst>
            <a:ahLst/>
            <a:cxnLst>
              <a:cxn ang="T2">
                <a:pos x="0" y="T0"/>
              </a:cxn>
              <a:cxn ang="T3">
                <a:pos x="0" y="T1"/>
              </a:cxn>
            </a:cxnLst>
            <a:rect l="0" t="0" r="r" b="b"/>
            <a:pathLst>
              <a:path h="84823">
                <a:moveTo>
                  <a:pt x="0" y="84823"/>
                </a:moveTo>
                <a:lnTo>
                  <a:pt x="0" y="0"/>
                </a:lnTo>
              </a:path>
            </a:pathLst>
          </a:custGeom>
          <a:noFill/>
          <a:ln w="11619">
            <a:solidFill>
              <a:srgbClr val="FEFFF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33" name="object 40"/>
          <xdr:cNvSpPr>
            <a:spLocks/>
          </xdr:cNvSpPr>
        </xdr:nvSpPr>
        <xdr:spPr bwMode="auto">
          <a:xfrm>
            <a:off x="1524000" y="141288"/>
            <a:ext cx="200025" cy="234950"/>
          </a:xfrm>
          <a:custGeom>
            <a:avLst/>
            <a:gdLst>
              <a:gd name="T0" fmla="*/ 65981 w 199242"/>
              <a:gd name="T1" fmla="*/ 92303 h 234503"/>
              <a:gd name="T2" fmla="*/ 0 w 199242"/>
              <a:gd name="T3" fmla="*/ 81099 h 234503"/>
              <a:gd name="T4" fmla="*/ 3838 w 199242"/>
              <a:gd name="T5" fmla="*/ 66323 h 234503"/>
              <a:gd name="T6" fmla="*/ 9121 w 199242"/>
              <a:gd name="T7" fmla="*/ 52981 h 234503"/>
              <a:gd name="T8" fmla="*/ 15819 w 199242"/>
              <a:gd name="T9" fmla="*/ 41089 h 234503"/>
              <a:gd name="T10" fmla="*/ 23902 w 199242"/>
              <a:gd name="T11" fmla="*/ 30668 h 234503"/>
              <a:gd name="T12" fmla="*/ 33340 w 199242"/>
              <a:gd name="T13" fmla="*/ 21735 h 234503"/>
              <a:gd name="T14" fmla="*/ 44103 w 199242"/>
              <a:gd name="T15" fmla="*/ 14310 h 234503"/>
              <a:gd name="T16" fmla="*/ 56160 w 199242"/>
              <a:gd name="T17" fmla="*/ 8412 h 234503"/>
              <a:gd name="T18" fmla="*/ 69483 w 199242"/>
              <a:gd name="T19" fmla="*/ 4058 h 234503"/>
              <a:gd name="T20" fmla="*/ 84040 w 199242"/>
              <a:gd name="T21" fmla="*/ 1263 h 234503"/>
              <a:gd name="T22" fmla="*/ 99802 w 199242"/>
              <a:gd name="T23" fmla="*/ 53 h 234503"/>
              <a:gd name="T24" fmla="*/ 104070 w 199242"/>
              <a:gd name="T25" fmla="*/ 0 h 234503"/>
              <a:gd name="T26" fmla="*/ 121602 w 199242"/>
              <a:gd name="T27" fmla="*/ 989 h 234503"/>
              <a:gd name="T28" fmla="*/ 137807 w 199242"/>
              <a:gd name="T29" fmla="*/ 3875 h 234503"/>
              <a:gd name="T30" fmla="*/ 152526 w 199242"/>
              <a:gd name="T31" fmla="*/ 8544 h 234503"/>
              <a:gd name="T32" fmla="*/ 165595 w 199242"/>
              <a:gd name="T33" fmla="*/ 14874 h 234503"/>
              <a:gd name="T34" fmla="*/ 176853 w 199242"/>
              <a:gd name="T35" fmla="*/ 22748 h 234503"/>
              <a:gd name="T36" fmla="*/ 186140 w 199242"/>
              <a:gd name="T37" fmla="*/ 32049 h 234503"/>
              <a:gd name="T38" fmla="*/ 193294 w 199242"/>
              <a:gd name="T39" fmla="*/ 42654 h 234503"/>
              <a:gd name="T40" fmla="*/ 198154 w 199242"/>
              <a:gd name="T41" fmla="*/ 54448 h 234503"/>
              <a:gd name="T42" fmla="*/ 200557 w 199242"/>
              <a:gd name="T43" fmla="*/ 67312 h 234503"/>
              <a:gd name="T44" fmla="*/ 200795 w 199242"/>
              <a:gd name="T45" fmla="*/ 73052 h 234503"/>
              <a:gd name="T46" fmla="*/ 199970 w 199242"/>
              <a:gd name="T47" fmla="*/ 85244 h 234503"/>
              <a:gd name="T48" fmla="*/ 197357 w 199242"/>
              <a:gd name="T49" fmla="*/ 96452 h 234503"/>
              <a:gd name="T50" fmla="*/ 192754 w 199242"/>
              <a:gd name="T51" fmla="*/ 106969 h 234503"/>
              <a:gd name="T52" fmla="*/ 185956 w 199242"/>
              <a:gd name="T53" fmla="*/ 117088 h 234503"/>
              <a:gd name="T54" fmla="*/ 176767 w 199242"/>
              <a:gd name="T55" fmla="*/ 127106 h 234503"/>
              <a:gd name="T56" fmla="*/ 164978 w 199242"/>
              <a:gd name="T57" fmla="*/ 137316 h 234503"/>
              <a:gd name="T58" fmla="*/ 152033 w 199242"/>
              <a:gd name="T59" fmla="*/ 146874 h 234503"/>
              <a:gd name="T60" fmla="*/ 140967 w 199242"/>
              <a:gd name="T61" fmla="*/ 154343 h 234503"/>
              <a:gd name="T62" fmla="*/ 131575 w 199242"/>
              <a:gd name="T63" fmla="*/ 160234 h 234503"/>
              <a:gd name="T64" fmla="*/ 116523 w 199242"/>
              <a:gd name="T65" fmla="*/ 169539 h 234503"/>
              <a:gd name="T66" fmla="*/ 100503 w 199242"/>
              <a:gd name="T67" fmla="*/ 179413 h 234503"/>
              <a:gd name="T68" fmla="*/ 202392 w 199242"/>
              <a:gd name="T69" fmla="*/ 179413 h 234503"/>
              <a:gd name="T70" fmla="*/ 199623 w 199242"/>
              <a:gd name="T71" fmla="*/ 236297 h 234503"/>
              <a:gd name="T72" fmla="*/ 26 w 199242"/>
              <a:gd name="T73" fmla="*/ 236297 h 234503"/>
              <a:gd name="T74" fmla="*/ 26 w 199242"/>
              <a:gd name="T75" fmla="*/ 182916 h 234503"/>
              <a:gd name="T76" fmla="*/ 44769 w 199242"/>
              <a:gd name="T77" fmla="*/ 155294 h 234503"/>
              <a:gd name="T78" fmla="*/ 53492 w 199242"/>
              <a:gd name="T79" fmla="*/ 149505 h 234503"/>
              <a:gd name="T80" fmla="*/ 64208 w 199242"/>
              <a:gd name="T81" fmla="*/ 141915 h 234503"/>
              <a:gd name="T82" fmla="*/ 75886 w 199242"/>
              <a:gd name="T83" fmla="*/ 133311 h 234503"/>
              <a:gd name="T84" fmla="*/ 87481 w 199242"/>
              <a:gd name="T85" fmla="*/ 124471 h 234503"/>
              <a:gd name="T86" fmla="*/ 97961 w 199242"/>
              <a:gd name="T87" fmla="*/ 116183 h 234503"/>
              <a:gd name="T88" fmla="*/ 105641 w 199242"/>
              <a:gd name="T89" fmla="*/ 109789 h 234503"/>
              <a:gd name="T90" fmla="*/ 115910 w 199242"/>
              <a:gd name="T91" fmla="*/ 98947 h 234503"/>
              <a:gd name="T92" fmla="*/ 122081 w 199242"/>
              <a:gd name="T93" fmla="*/ 87699 h 234503"/>
              <a:gd name="T94" fmla="*/ 124060 w 199242"/>
              <a:gd name="T95" fmla="*/ 76554 h 234503"/>
              <a:gd name="T96" fmla="*/ 120257 w 199242"/>
              <a:gd name="T97" fmla="*/ 62714 h 234503"/>
              <a:gd name="T98" fmla="*/ 109840 w 199242"/>
              <a:gd name="T99" fmla="*/ 54157 h 234503"/>
              <a:gd name="T100" fmla="*/ 98561 w 199242"/>
              <a:gd name="T101" fmla="*/ 52063 h 234503"/>
              <a:gd name="T102" fmla="*/ 85657 w 199242"/>
              <a:gd name="T103" fmla="*/ 54471 h 234503"/>
              <a:gd name="T104" fmla="*/ 76055 w 199242"/>
              <a:gd name="T105" fmla="*/ 61784 h 234503"/>
              <a:gd name="T106" fmla="*/ 69576 w 199242"/>
              <a:gd name="T107" fmla="*/ 74128 h 234503"/>
              <a:gd name="T108" fmla="*/ 66052 w 199242"/>
              <a:gd name="T109" fmla="*/ 91636 h 234503"/>
              <a:gd name="T110" fmla="*/ 65981 w 199242"/>
              <a:gd name="T111" fmla="*/ 92303 h 234503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199242" h="234503">
                <a:moveTo>
                  <a:pt x="64955" y="91602"/>
                </a:moveTo>
                <a:lnTo>
                  <a:pt x="0" y="80484"/>
                </a:lnTo>
                <a:lnTo>
                  <a:pt x="3778" y="65820"/>
                </a:lnTo>
                <a:lnTo>
                  <a:pt x="8979" y="52579"/>
                </a:lnTo>
                <a:lnTo>
                  <a:pt x="15573" y="40777"/>
                </a:lnTo>
                <a:lnTo>
                  <a:pt x="23530" y="30436"/>
                </a:lnTo>
                <a:lnTo>
                  <a:pt x="32821" y="21571"/>
                </a:lnTo>
                <a:lnTo>
                  <a:pt x="43416" y="14202"/>
                </a:lnTo>
                <a:lnTo>
                  <a:pt x="55286" y="8348"/>
                </a:lnTo>
                <a:lnTo>
                  <a:pt x="68401" y="4026"/>
                </a:lnTo>
                <a:lnTo>
                  <a:pt x="82732" y="1255"/>
                </a:lnTo>
                <a:lnTo>
                  <a:pt x="98248" y="53"/>
                </a:lnTo>
                <a:lnTo>
                  <a:pt x="102450" y="0"/>
                </a:lnTo>
                <a:lnTo>
                  <a:pt x="119710" y="981"/>
                </a:lnTo>
                <a:lnTo>
                  <a:pt x="135663" y="3847"/>
                </a:lnTo>
                <a:lnTo>
                  <a:pt x="150152" y="8480"/>
                </a:lnTo>
                <a:lnTo>
                  <a:pt x="163017" y="14762"/>
                </a:lnTo>
                <a:lnTo>
                  <a:pt x="174100" y="22576"/>
                </a:lnTo>
                <a:lnTo>
                  <a:pt x="183242" y="31805"/>
                </a:lnTo>
                <a:lnTo>
                  <a:pt x="190284" y="42330"/>
                </a:lnTo>
                <a:lnTo>
                  <a:pt x="195068" y="54035"/>
                </a:lnTo>
                <a:lnTo>
                  <a:pt x="197435" y="66801"/>
                </a:lnTo>
                <a:lnTo>
                  <a:pt x="197669" y="72498"/>
                </a:lnTo>
                <a:lnTo>
                  <a:pt x="196856" y="84597"/>
                </a:lnTo>
                <a:lnTo>
                  <a:pt x="194283" y="95720"/>
                </a:lnTo>
                <a:lnTo>
                  <a:pt x="189752" y="106157"/>
                </a:lnTo>
                <a:lnTo>
                  <a:pt x="183062" y="116200"/>
                </a:lnTo>
                <a:lnTo>
                  <a:pt x="174015" y="126142"/>
                </a:lnTo>
                <a:lnTo>
                  <a:pt x="162410" y="136274"/>
                </a:lnTo>
                <a:lnTo>
                  <a:pt x="149667" y="145760"/>
                </a:lnTo>
                <a:lnTo>
                  <a:pt x="138772" y="153171"/>
                </a:lnTo>
                <a:lnTo>
                  <a:pt x="129527" y="159018"/>
                </a:lnTo>
                <a:lnTo>
                  <a:pt x="114709" y="168252"/>
                </a:lnTo>
                <a:lnTo>
                  <a:pt x="98939" y="178052"/>
                </a:lnTo>
                <a:lnTo>
                  <a:pt x="199242" y="178052"/>
                </a:lnTo>
                <a:lnTo>
                  <a:pt x="196517" y="234503"/>
                </a:lnTo>
                <a:lnTo>
                  <a:pt x="26" y="234503"/>
                </a:lnTo>
                <a:lnTo>
                  <a:pt x="26" y="181528"/>
                </a:lnTo>
                <a:lnTo>
                  <a:pt x="44072" y="154116"/>
                </a:lnTo>
                <a:lnTo>
                  <a:pt x="52659" y="148371"/>
                </a:lnTo>
                <a:lnTo>
                  <a:pt x="63210" y="140839"/>
                </a:lnTo>
                <a:lnTo>
                  <a:pt x="74704" y="132299"/>
                </a:lnTo>
                <a:lnTo>
                  <a:pt x="86120" y="123527"/>
                </a:lnTo>
                <a:lnTo>
                  <a:pt x="96437" y="115301"/>
                </a:lnTo>
                <a:lnTo>
                  <a:pt x="103996" y="108956"/>
                </a:lnTo>
                <a:lnTo>
                  <a:pt x="114106" y="98196"/>
                </a:lnTo>
                <a:lnTo>
                  <a:pt x="120181" y="87033"/>
                </a:lnTo>
                <a:lnTo>
                  <a:pt x="122128" y="75973"/>
                </a:lnTo>
                <a:lnTo>
                  <a:pt x="118385" y="62238"/>
                </a:lnTo>
                <a:lnTo>
                  <a:pt x="108130" y="53746"/>
                </a:lnTo>
                <a:lnTo>
                  <a:pt x="97027" y="51668"/>
                </a:lnTo>
                <a:lnTo>
                  <a:pt x="84324" y="54058"/>
                </a:lnTo>
                <a:lnTo>
                  <a:pt x="74871" y="61315"/>
                </a:lnTo>
                <a:lnTo>
                  <a:pt x="68494" y="73566"/>
                </a:lnTo>
                <a:lnTo>
                  <a:pt x="65022" y="90941"/>
                </a:lnTo>
                <a:lnTo>
                  <a:pt x="64955" y="91602"/>
                </a:lnTo>
                <a:close/>
              </a:path>
            </a:pathLst>
          </a:custGeom>
          <a:solidFill>
            <a:srgbClr val="FEFFF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wrap="square" lIns="0" tIns="0" rIns="0" bIns="0"/>
          <a:lstStyle>
            <a:defPPr>
              <a:defRPr lang="de-DE"/>
            </a:defPPr>
            <a:lvl1pPr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1pPr>
            <a:lvl2pPr marL="4572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2pPr>
            <a:lvl3pPr marL="9144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3pPr>
            <a:lvl4pPr marL="13716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4pPr>
            <a:lvl5pPr marL="1828800" algn="l" defTabSz="457200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MS PGothic" panose="020B0600070205080204" pitchFamily="34" charset="-128"/>
                <a:cs typeface="+mn-cs"/>
              </a:defRPr>
            </a:lvl9pPr>
          </a:lstStyle>
          <a:p>
            <a:endParaRPr lang="de-DE"/>
          </a:p>
        </xdr:txBody>
      </xdr:sp>
    </xdr:grpSp>
    <xdr:clientData/>
  </xdr:twoCellAnchor>
  <xdr:twoCellAnchor>
    <xdr:from>
      <xdr:col>1</xdr:col>
      <xdr:colOff>28576</xdr:colOff>
      <xdr:row>1</xdr:row>
      <xdr:rowOff>1085851</xdr:rowOff>
    </xdr:from>
    <xdr:to>
      <xdr:col>1</xdr:col>
      <xdr:colOff>2590800</xdr:colOff>
      <xdr:row>1</xdr:row>
      <xdr:rowOff>1847850</xdr:rowOff>
    </xdr:to>
    <xdr:sp macro="" textlink="">
      <xdr:nvSpPr>
        <xdr:cNvPr id="34" name="Textfeld 33"/>
        <xdr:cNvSpPr txBox="1"/>
      </xdr:nvSpPr>
      <xdr:spPr>
        <a:xfrm>
          <a:off x="419101" y="1285876"/>
          <a:ext cx="2562224" cy="7619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000"/>
            <a:t>Übersicht relevanter</a:t>
          </a:r>
        </a:p>
        <a:p>
          <a:r>
            <a:rPr lang="de-DE" sz="2000"/>
            <a:t>Modulinhalte </a:t>
          </a:r>
        </a:p>
        <a:p>
          <a:endParaRPr lang="de-DE" sz="800"/>
        </a:p>
      </xdr:txBody>
    </xdr:sp>
    <xdr:clientData/>
  </xdr:twoCellAnchor>
  <xdr:twoCellAnchor>
    <xdr:from>
      <xdr:col>1</xdr:col>
      <xdr:colOff>57150</xdr:colOff>
      <xdr:row>1</xdr:row>
      <xdr:rowOff>1771650</xdr:rowOff>
    </xdr:from>
    <xdr:to>
      <xdr:col>1</xdr:col>
      <xdr:colOff>2771775</xdr:colOff>
      <xdr:row>1</xdr:row>
      <xdr:rowOff>2924175</xdr:rowOff>
    </xdr:to>
    <xdr:sp macro="" textlink="">
      <xdr:nvSpPr>
        <xdr:cNvPr id="35" name="Textfeld 34"/>
        <xdr:cNvSpPr txBox="1"/>
      </xdr:nvSpPr>
      <xdr:spPr>
        <a:xfrm>
          <a:off x="447675" y="1971675"/>
          <a:ext cx="2714625" cy="11525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Jedes Berufsbild besitzt</a:t>
          </a:r>
          <a:r>
            <a:rPr lang="de-DE" sz="1200" baseline="0"/>
            <a:t> unterschiedliche fachliche Anforderungen. Die Übersicht soll dir aufzeigen, welche Modulinhalte im Bachelorstudium Bauingenieurwesen relevant für deine spätere Tätigkeit sind.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K70"/>
  <sheetViews>
    <sheetView tabSelected="1" workbookViewId="0">
      <selection activeCell="A8" sqref="A8"/>
    </sheetView>
  </sheetViews>
  <sheetFormatPr baseColWidth="10" defaultRowHeight="15.75"/>
  <cols>
    <col min="1" max="1" width="7.5" customWidth="1"/>
    <col min="2" max="2" width="5.125" customWidth="1"/>
    <col min="3" max="3" width="5.625" customWidth="1"/>
    <col min="4" max="4" width="27.625" customWidth="1"/>
    <col min="5" max="9" width="8.125" customWidth="1"/>
    <col min="10" max="10" width="28.625" customWidth="1"/>
    <col min="11" max="11" width="7.5" customWidth="1"/>
  </cols>
  <sheetData>
    <row r="1" spans="1:11">
      <c r="A1" s="3"/>
      <c r="K1" s="3"/>
    </row>
    <row r="2" spans="1:11">
      <c r="A2" s="3"/>
      <c r="K2" s="3"/>
    </row>
    <row r="3" spans="1:11">
      <c r="A3" s="3"/>
      <c r="K3" s="3"/>
    </row>
    <row r="4" spans="1:11">
      <c r="A4" s="3"/>
      <c r="K4" s="3"/>
    </row>
    <row r="5" spans="1:11">
      <c r="A5" s="3"/>
      <c r="K5" s="3"/>
    </row>
    <row r="6" spans="1:11" ht="9" customHeight="1">
      <c r="A6" s="3"/>
      <c r="K6" s="3"/>
    </row>
    <row r="7" spans="1:1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6.25" customHeight="1">
      <c r="A8" s="12"/>
      <c r="B8" s="11"/>
      <c r="C8" s="11"/>
      <c r="D8" s="11"/>
      <c r="E8" s="11"/>
      <c r="F8" s="11"/>
      <c r="G8" s="11"/>
      <c r="H8" s="11"/>
      <c r="I8" s="11"/>
      <c r="J8" s="85" t="s">
        <v>312</v>
      </c>
      <c r="K8" s="12"/>
    </row>
    <row r="9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3"/>
      <c r="B10" s="3"/>
      <c r="C10" s="3"/>
      <c r="D10" s="8" t="s">
        <v>39</v>
      </c>
      <c r="E10" s="86" t="s">
        <v>112</v>
      </c>
      <c r="F10" s="87"/>
      <c r="G10" s="87"/>
      <c r="H10" s="87"/>
      <c r="I10" s="86"/>
      <c r="J10" s="2"/>
      <c r="K10" s="3"/>
    </row>
    <row r="11" spans="1:11">
      <c r="A11" s="4">
        <v>1</v>
      </c>
      <c r="B11" s="5"/>
      <c r="D11" s="9" t="s">
        <v>0</v>
      </c>
      <c r="E11" s="13" t="str">
        <f>IF($B11=1,1,"")</f>
        <v/>
      </c>
      <c r="F11" s="14" t="str">
        <f>IF($B11=2,2,"")</f>
        <v/>
      </c>
      <c r="G11" s="14" t="str">
        <f>IF($B11=3,3,"")</f>
        <v/>
      </c>
      <c r="H11" s="14" t="str">
        <f>IF($B11=4,4,"")</f>
        <v/>
      </c>
      <c r="I11" s="14" t="str">
        <f>IF($B11=5,5,"")</f>
        <v/>
      </c>
      <c r="J11" s="7" t="s">
        <v>1</v>
      </c>
      <c r="K11" s="3"/>
    </row>
    <row r="12" spans="1:11">
      <c r="A12" s="6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6">
        <v>3</v>
      </c>
      <c r="B13" s="3"/>
      <c r="C13" s="3"/>
      <c r="D13" s="8" t="s">
        <v>40</v>
      </c>
      <c r="E13" s="86" t="s">
        <v>38</v>
      </c>
      <c r="F13" s="86"/>
      <c r="G13" s="86"/>
      <c r="H13" s="86"/>
      <c r="I13" s="86"/>
      <c r="J13" s="2"/>
      <c r="K13" s="3"/>
    </row>
    <row r="14" spans="1:11">
      <c r="A14" s="4">
        <v>4</v>
      </c>
      <c r="B14" s="5"/>
      <c r="D14" s="10" t="s">
        <v>2</v>
      </c>
      <c r="E14" s="13" t="str">
        <f>IF($B14=1,1,"")</f>
        <v/>
      </c>
      <c r="F14" s="14" t="str">
        <f>IF($B14=2,2,"")</f>
        <v/>
      </c>
      <c r="G14" s="14" t="str">
        <f>IF($B14=3,3,"")</f>
        <v/>
      </c>
      <c r="H14" s="14" t="str">
        <f>IF($B14=4,4,"")</f>
        <v/>
      </c>
      <c r="I14" s="14" t="str">
        <f>IF($B14=5,5,"")</f>
        <v/>
      </c>
      <c r="J14" s="7" t="s">
        <v>3</v>
      </c>
      <c r="K14" s="3"/>
    </row>
    <row r="15" spans="1:11">
      <c r="A15" s="6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3"/>
      <c r="B16" s="3"/>
      <c r="C16" s="3"/>
      <c r="D16" s="8" t="s">
        <v>41</v>
      </c>
      <c r="E16" s="86" t="s">
        <v>25</v>
      </c>
      <c r="F16" s="86"/>
      <c r="G16" s="86"/>
      <c r="H16" s="86"/>
      <c r="I16" s="86"/>
      <c r="J16" s="2"/>
      <c r="K16" s="3"/>
    </row>
    <row r="17" spans="1:11">
      <c r="B17" s="5"/>
      <c r="D17" s="10" t="s">
        <v>4</v>
      </c>
      <c r="E17" s="13" t="str">
        <f>IF($B17=1,1,"")</f>
        <v/>
      </c>
      <c r="F17" s="14" t="str">
        <f>IF($B17=2,2,"")</f>
        <v/>
      </c>
      <c r="G17" s="14" t="str">
        <f>IF($B17=3,3,"")</f>
        <v/>
      </c>
      <c r="H17" s="14" t="str">
        <f>IF($B17=4,4,"")</f>
        <v/>
      </c>
      <c r="I17" s="14" t="str">
        <f>IF($B17=5,5,"")</f>
        <v/>
      </c>
      <c r="J17" s="7" t="s">
        <v>5</v>
      </c>
      <c r="K17" s="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4">
        <v>1</v>
      </c>
      <c r="B19" s="3"/>
      <c r="C19" s="3"/>
      <c r="D19" s="8" t="s">
        <v>42</v>
      </c>
      <c r="E19" s="86" t="s">
        <v>8</v>
      </c>
      <c r="F19" s="86"/>
      <c r="G19" s="86"/>
      <c r="H19" s="86"/>
      <c r="I19" s="86"/>
      <c r="J19" s="2"/>
      <c r="K19" s="3"/>
    </row>
    <row r="20" spans="1:11">
      <c r="A20" s="6">
        <v>2</v>
      </c>
      <c r="B20" s="5"/>
      <c r="D20" s="10" t="s">
        <v>6</v>
      </c>
      <c r="E20" s="13" t="str">
        <f>IF($B20=1,1,"")</f>
        <v/>
      </c>
      <c r="F20" s="14" t="str">
        <f>IF($B20=2,2,"")</f>
        <v/>
      </c>
      <c r="G20" s="14" t="str">
        <f>IF($B20=3,3,"")</f>
        <v/>
      </c>
      <c r="H20" s="14" t="str">
        <f>IF($B20=4,4,"")</f>
        <v/>
      </c>
      <c r="I20" s="14" t="str">
        <f>IF($B20=5,5,"")</f>
        <v/>
      </c>
      <c r="J20" s="7" t="s">
        <v>7</v>
      </c>
      <c r="K20" s="3"/>
    </row>
    <row r="21" spans="1:11">
      <c r="A21" s="6">
        <v>3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4">
        <v>4</v>
      </c>
      <c r="B22" s="3"/>
      <c r="C22" s="3"/>
      <c r="D22" s="8" t="s">
        <v>43</v>
      </c>
      <c r="E22" s="86" t="s">
        <v>9</v>
      </c>
      <c r="F22" s="86"/>
      <c r="G22" s="86"/>
      <c r="H22" s="86"/>
      <c r="I22" s="86"/>
      <c r="J22" s="2"/>
      <c r="K22" s="3"/>
    </row>
    <row r="23" spans="1:11">
      <c r="A23" s="6">
        <v>5</v>
      </c>
      <c r="B23" s="5"/>
      <c r="D23" s="10" t="s">
        <v>10</v>
      </c>
      <c r="E23" s="13" t="str">
        <f>IF($B23=1,1,"")</f>
        <v/>
      </c>
      <c r="F23" s="14" t="str">
        <f>IF($B23=2,2,"")</f>
        <v/>
      </c>
      <c r="G23" s="14" t="str">
        <f>IF($B23=3,3,"")</f>
        <v/>
      </c>
      <c r="H23" s="14" t="str">
        <f>IF($B23=4,4,"")</f>
        <v/>
      </c>
      <c r="I23" s="14" t="str">
        <f>IF($B23=5,5,"")</f>
        <v/>
      </c>
      <c r="J23" s="7" t="s">
        <v>11</v>
      </c>
      <c r="K23" s="3"/>
    </row>
    <row r="24" spans="1:11">
      <c r="A24" s="6">
        <v>3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4">
        <v>4</v>
      </c>
      <c r="B25" s="3"/>
      <c r="C25" s="3"/>
      <c r="D25" s="8" t="s">
        <v>44</v>
      </c>
      <c r="E25" s="86" t="s">
        <v>12</v>
      </c>
      <c r="F25" s="86"/>
      <c r="G25" s="86"/>
      <c r="H25" s="86"/>
      <c r="I25" s="86"/>
      <c r="J25" s="2"/>
      <c r="K25" s="3"/>
    </row>
    <row r="26" spans="1:11">
      <c r="A26" s="6">
        <v>5</v>
      </c>
      <c r="B26" s="5"/>
      <c r="D26" s="10" t="s">
        <v>13</v>
      </c>
      <c r="E26" s="13" t="str">
        <f>IF($B26=1,1,"")</f>
        <v/>
      </c>
      <c r="F26" s="14" t="str">
        <f>IF($B26=2,2,"")</f>
        <v/>
      </c>
      <c r="G26" s="14" t="str">
        <f>IF($B26=3,3,"")</f>
        <v/>
      </c>
      <c r="H26" s="14" t="str">
        <f>IF($B26=4,4,"")</f>
        <v/>
      </c>
      <c r="I26" s="14" t="str">
        <f>IF($B26=5,5,"")</f>
        <v/>
      </c>
      <c r="J26" s="7" t="s">
        <v>51</v>
      </c>
      <c r="K26" s="3"/>
    </row>
    <row r="27" spans="1:11">
      <c r="A27" s="6">
        <v>3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4">
        <v>4</v>
      </c>
      <c r="B28" s="3"/>
      <c r="C28" s="3"/>
      <c r="D28" s="8" t="s">
        <v>45</v>
      </c>
      <c r="E28" s="86" t="s">
        <v>113</v>
      </c>
      <c r="F28" s="86"/>
      <c r="G28" s="86"/>
      <c r="H28" s="86"/>
      <c r="I28" s="86"/>
      <c r="J28" s="2"/>
      <c r="K28" s="3"/>
    </row>
    <row r="29" spans="1:11">
      <c r="A29" s="6">
        <v>5</v>
      </c>
      <c r="B29" s="5"/>
      <c r="D29" s="10" t="s">
        <v>14</v>
      </c>
      <c r="E29" s="13" t="str">
        <f>IF($B29=1,1,"")</f>
        <v/>
      </c>
      <c r="F29" s="14" t="str">
        <f>IF($B29=2,2,"")</f>
        <v/>
      </c>
      <c r="G29" s="14" t="str">
        <f>IF($B29=3,3,"")</f>
        <v/>
      </c>
      <c r="H29" s="14" t="str">
        <f>IF($B29=4,4,"")</f>
        <v/>
      </c>
      <c r="I29" s="14" t="str">
        <f>IF($B29=5,5,"")</f>
        <v/>
      </c>
      <c r="J29" s="7" t="s">
        <v>15</v>
      </c>
      <c r="K29" s="3"/>
    </row>
    <row r="30" spans="1:11">
      <c r="A30" s="6">
        <v>3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4">
        <v>4</v>
      </c>
      <c r="B31" s="3"/>
      <c r="C31" s="3"/>
      <c r="D31" s="8" t="s">
        <v>46</v>
      </c>
      <c r="E31" s="86" t="s">
        <v>17</v>
      </c>
      <c r="F31" s="86"/>
      <c r="G31" s="86"/>
      <c r="H31" s="86"/>
      <c r="I31" s="86"/>
      <c r="J31" s="2"/>
      <c r="K31" s="3"/>
    </row>
    <row r="32" spans="1:11">
      <c r="A32" s="6">
        <v>5</v>
      </c>
      <c r="B32" s="5"/>
      <c r="D32" s="10" t="s">
        <v>16</v>
      </c>
      <c r="E32" s="13" t="str">
        <f>IF($B32=1,1,"")</f>
        <v/>
      </c>
      <c r="F32" s="14" t="str">
        <f>IF($B32=2,2,"")</f>
        <v/>
      </c>
      <c r="G32" s="14" t="str">
        <f>IF($B32=3,3,"")</f>
        <v/>
      </c>
      <c r="H32" s="14" t="str">
        <f>IF($B32=4,4,"")</f>
        <v/>
      </c>
      <c r="I32" s="14" t="str">
        <f>IF($B32=5,5,"")</f>
        <v/>
      </c>
      <c r="J32" s="7" t="s">
        <v>114</v>
      </c>
      <c r="K32" s="3"/>
    </row>
    <row r="33" spans="1:11">
      <c r="A33" s="6">
        <v>3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4">
        <v>4</v>
      </c>
      <c r="B34" s="3"/>
      <c r="C34" s="3"/>
      <c r="D34" s="8" t="s">
        <v>47</v>
      </c>
      <c r="E34" s="86" t="s">
        <v>36</v>
      </c>
      <c r="F34" s="86"/>
      <c r="G34" s="86"/>
      <c r="H34" s="86"/>
      <c r="I34" s="86"/>
      <c r="J34" s="2"/>
      <c r="K34" s="3"/>
    </row>
    <row r="35" spans="1:11">
      <c r="A35" s="6">
        <v>5</v>
      </c>
      <c r="B35" s="5"/>
      <c r="D35" s="10" t="s">
        <v>37</v>
      </c>
      <c r="E35" s="13" t="str">
        <f>IF($B35=1,1,"")</f>
        <v/>
      </c>
      <c r="F35" s="14" t="str">
        <f>IF($B35=2,2,"")</f>
        <v/>
      </c>
      <c r="G35" s="14" t="str">
        <f>IF($B35=3,3,"")</f>
        <v/>
      </c>
      <c r="H35" s="14" t="str">
        <f>IF($B35=4,4,"")</f>
        <v/>
      </c>
      <c r="I35" s="14" t="str">
        <f>IF($B35=5,5,"")</f>
        <v/>
      </c>
      <c r="J35" s="7" t="s">
        <v>56</v>
      </c>
      <c r="K35" s="3"/>
    </row>
    <row r="36" spans="1:11">
      <c r="A36" s="6">
        <v>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4">
        <v>4</v>
      </c>
      <c r="B37" s="3"/>
      <c r="C37" s="3"/>
      <c r="D37" s="8" t="s">
        <v>48</v>
      </c>
      <c r="E37" s="86" t="s">
        <v>20</v>
      </c>
      <c r="F37" s="86"/>
      <c r="G37" s="86"/>
      <c r="H37" s="86"/>
      <c r="I37" s="86"/>
      <c r="J37" s="2"/>
      <c r="K37" s="3"/>
    </row>
    <row r="38" spans="1:11">
      <c r="A38" s="6">
        <v>5</v>
      </c>
      <c r="B38" s="5"/>
      <c r="D38" s="10" t="s">
        <v>18</v>
      </c>
      <c r="E38" s="13" t="str">
        <f>IF($B38=1,1,"")</f>
        <v/>
      </c>
      <c r="F38" s="14" t="str">
        <f>IF($B38=2,2,"")</f>
        <v/>
      </c>
      <c r="G38" s="14" t="str">
        <f>IF($B38=3,3,"")</f>
        <v/>
      </c>
      <c r="H38" s="14" t="str">
        <f>IF($B38=4,4,"")</f>
        <v/>
      </c>
      <c r="I38" s="14" t="str">
        <f>IF($B38=5,5,"")</f>
        <v/>
      </c>
      <c r="J38" s="7" t="s">
        <v>19</v>
      </c>
      <c r="K38" s="3"/>
    </row>
    <row r="39" spans="1:11">
      <c r="A39" s="6">
        <v>3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 s="4">
        <v>4</v>
      </c>
      <c r="B40" s="3"/>
      <c r="C40" s="3"/>
      <c r="D40" s="8" t="s">
        <v>49</v>
      </c>
      <c r="E40" s="86" t="s">
        <v>21</v>
      </c>
      <c r="F40" s="86"/>
      <c r="G40" s="86"/>
      <c r="H40" s="86"/>
      <c r="I40" s="86"/>
      <c r="J40" s="2"/>
      <c r="K40" s="3"/>
    </row>
    <row r="41" spans="1:11">
      <c r="A41" s="6">
        <v>5</v>
      </c>
      <c r="B41" s="5"/>
      <c r="D41" s="10" t="s">
        <v>23</v>
      </c>
      <c r="E41" s="13" t="str">
        <f>IF($B41=1,1,"")</f>
        <v/>
      </c>
      <c r="F41" s="14" t="str">
        <f>IF($B41=2,2,"")</f>
        <v/>
      </c>
      <c r="G41" s="14" t="str">
        <f>IF($B41=3,3,"")</f>
        <v/>
      </c>
      <c r="H41" s="14" t="str">
        <f>IF($B41=4,4,"")</f>
        <v/>
      </c>
      <c r="I41" s="14" t="str">
        <f>IF($B41=5,5,"")</f>
        <v/>
      </c>
      <c r="J41" s="7" t="s">
        <v>22</v>
      </c>
      <c r="K41" s="3"/>
    </row>
    <row r="42" spans="1:11">
      <c r="A42" s="6">
        <v>3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4">
        <v>4</v>
      </c>
      <c r="B43" s="3"/>
      <c r="C43" s="3"/>
      <c r="D43" s="8" t="s">
        <v>50</v>
      </c>
      <c r="E43" s="86" t="s">
        <v>35</v>
      </c>
      <c r="F43" s="86"/>
      <c r="G43" s="86"/>
      <c r="H43" s="86"/>
      <c r="I43" s="86"/>
      <c r="J43" s="2"/>
      <c r="K43" s="3"/>
    </row>
    <row r="44" spans="1:11">
      <c r="A44" s="6">
        <v>5</v>
      </c>
      <c r="B44" s="5"/>
      <c r="D44" s="10" t="s">
        <v>24</v>
      </c>
      <c r="E44" s="13" t="str">
        <f>IF($B44=1,1,"")</f>
        <v/>
      </c>
      <c r="F44" s="14" t="str">
        <f>IF($B44=2,2,"")</f>
        <v/>
      </c>
      <c r="G44" s="14" t="str">
        <f>IF($B44=3,3,"")</f>
        <v/>
      </c>
      <c r="H44" s="14" t="str">
        <f>IF($B44=4,4,"")</f>
        <v/>
      </c>
      <c r="I44" s="14" t="str">
        <f>IF($B44=5,5,"")</f>
        <v/>
      </c>
      <c r="J44" s="7" t="s">
        <v>55</v>
      </c>
      <c r="K44" s="3"/>
    </row>
    <row r="45" spans="1:11">
      <c r="A45" s="6">
        <v>3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4">
        <v>4</v>
      </c>
      <c r="B46" s="3"/>
      <c r="C46" s="3"/>
      <c r="D46" s="8" t="s">
        <v>52</v>
      </c>
      <c r="E46" s="86" t="s">
        <v>26</v>
      </c>
      <c r="F46" s="86"/>
      <c r="G46" s="86"/>
      <c r="H46" s="86"/>
      <c r="I46" s="86"/>
      <c r="J46" s="2"/>
      <c r="K46" s="3"/>
    </row>
    <row r="47" spans="1:11">
      <c r="A47" s="6">
        <v>5</v>
      </c>
      <c r="B47" s="5"/>
      <c r="D47" s="10" t="s">
        <v>27</v>
      </c>
      <c r="E47" s="13" t="str">
        <f>IF($B47=1,1,"")</f>
        <v/>
      </c>
      <c r="F47" s="14" t="str">
        <f>IF($B47=2,2,"")</f>
        <v/>
      </c>
      <c r="G47" s="14" t="str">
        <f>IF($B47=3,3,"")</f>
        <v/>
      </c>
      <c r="H47" s="14" t="str">
        <f>IF($B47=4,4,"")</f>
        <v/>
      </c>
      <c r="I47" s="14" t="str">
        <f>IF($B47=5,5,"")</f>
        <v/>
      </c>
      <c r="J47" s="7" t="s">
        <v>28</v>
      </c>
      <c r="K47" s="3"/>
    </row>
    <row r="48" spans="1:11">
      <c r="A48" s="6">
        <v>3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>
      <c r="A49" s="4">
        <v>4</v>
      </c>
      <c r="B49" s="3"/>
      <c r="C49" s="3"/>
      <c r="D49" s="8" t="s">
        <v>53</v>
      </c>
      <c r="E49" s="86" t="s">
        <v>29</v>
      </c>
      <c r="F49" s="86"/>
      <c r="G49" s="86"/>
      <c r="H49" s="86"/>
      <c r="I49" s="86"/>
      <c r="J49" s="2"/>
      <c r="K49" s="3"/>
    </row>
    <row r="50" spans="1:11">
      <c r="A50" s="6">
        <v>5</v>
      </c>
      <c r="B50" s="5"/>
      <c r="D50" s="10" t="s">
        <v>30</v>
      </c>
      <c r="E50" s="13" t="str">
        <f>IF($B50=1,1,"")</f>
        <v/>
      </c>
      <c r="F50" s="14" t="str">
        <f>IF($B50=2,2,"")</f>
        <v/>
      </c>
      <c r="G50" s="14" t="str">
        <f>IF($B50=3,3,"")</f>
        <v/>
      </c>
      <c r="H50" s="14" t="str">
        <f>IF($B50=4,4,"")</f>
        <v/>
      </c>
      <c r="I50" s="14" t="str">
        <f>IF($B50=5,5,"")</f>
        <v/>
      </c>
      <c r="J50" s="7" t="s">
        <v>31</v>
      </c>
      <c r="K50" s="3"/>
    </row>
    <row r="51" spans="1:11">
      <c r="A51" s="6">
        <v>3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>
      <c r="A52" s="4">
        <v>4</v>
      </c>
      <c r="B52" s="3"/>
      <c r="C52" s="3"/>
      <c r="D52" s="8" t="s">
        <v>54</v>
      </c>
      <c r="E52" s="86" t="s">
        <v>32</v>
      </c>
      <c r="F52" s="86"/>
      <c r="G52" s="86"/>
      <c r="H52" s="86"/>
      <c r="I52" s="86"/>
      <c r="J52" s="2"/>
      <c r="K52" s="3"/>
    </row>
    <row r="53" spans="1:11">
      <c r="A53" s="6">
        <v>5</v>
      </c>
      <c r="B53" s="5"/>
      <c r="D53" s="10" t="s">
        <v>33</v>
      </c>
      <c r="E53" s="13" t="str">
        <f>IF($B53=1,1,"")</f>
        <v/>
      </c>
      <c r="F53" s="14" t="str">
        <f>IF($B53=2,2,"")</f>
        <v/>
      </c>
      <c r="G53" s="14" t="str">
        <f>IF($B53=3,3,"")</f>
        <v/>
      </c>
      <c r="H53" s="14" t="str">
        <f>IF($B53=4,4,"")</f>
        <v/>
      </c>
      <c r="I53" s="14" t="str">
        <f>IF($B53=5,5,"")</f>
        <v/>
      </c>
      <c r="J53" s="7" t="s">
        <v>34</v>
      </c>
      <c r="K53" s="3"/>
    </row>
    <row r="54" spans="1:1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70" spans="4:4">
      <c r="D70" s="15"/>
    </row>
  </sheetData>
  <sheetProtection selectLockedCells="1"/>
  <mergeCells count="15">
    <mergeCell ref="E46:I46"/>
    <mergeCell ref="E49:I49"/>
    <mergeCell ref="E52:I52"/>
    <mergeCell ref="E37:I37"/>
    <mergeCell ref="E40:I40"/>
    <mergeCell ref="E43:I43"/>
    <mergeCell ref="E25:I25"/>
    <mergeCell ref="E28:I28"/>
    <mergeCell ref="E31:I31"/>
    <mergeCell ref="E34:I34"/>
    <mergeCell ref="E10:I10"/>
    <mergeCell ref="E13:I13"/>
    <mergeCell ref="E16:I16"/>
    <mergeCell ref="E19:I19"/>
    <mergeCell ref="E22:I22"/>
  </mergeCells>
  <conditionalFormatting sqref="E11:I11">
    <cfRule type="cellIs" dxfId="74" priority="90" operator="equal">
      <formula>1</formula>
    </cfRule>
  </conditionalFormatting>
  <conditionalFormatting sqref="F11">
    <cfRule type="cellIs" dxfId="73" priority="89" operator="equal">
      <formula>2</formula>
    </cfRule>
  </conditionalFormatting>
  <conditionalFormatting sqref="G11">
    <cfRule type="cellIs" dxfId="72" priority="88" operator="equal">
      <formula>3</formula>
    </cfRule>
  </conditionalFormatting>
  <conditionalFormatting sqref="H11">
    <cfRule type="cellIs" dxfId="71" priority="87" operator="equal">
      <formula>4</formula>
    </cfRule>
  </conditionalFormatting>
  <conditionalFormatting sqref="I11">
    <cfRule type="cellIs" dxfId="70" priority="86" operator="equal">
      <formula>5</formula>
    </cfRule>
  </conditionalFormatting>
  <conditionalFormatting sqref="E14:I14">
    <cfRule type="cellIs" dxfId="69" priority="85" operator="equal">
      <formula>1</formula>
    </cfRule>
  </conditionalFormatting>
  <conditionalFormatting sqref="F14">
    <cfRule type="cellIs" dxfId="68" priority="84" operator="equal">
      <formula>2</formula>
    </cfRule>
  </conditionalFormatting>
  <conditionalFormatting sqref="G14">
    <cfRule type="cellIs" dxfId="67" priority="83" operator="equal">
      <formula>3</formula>
    </cfRule>
  </conditionalFormatting>
  <conditionalFormatting sqref="H14">
    <cfRule type="cellIs" dxfId="66" priority="82" operator="equal">
      <formula>4</formula>
    </cfRule>
  </conditionalFormatting>
  <conditionalFormatting sqref="I14">
    <cfRule type="cellIs" dxfId="65" priority="81" operator="equal">
      <formula>5</formula>
    </cfRule>
  </conditionalFormatting>
  <conditionalFormatting sqref="E17:I17">
    <cfRule type="cellIs" dxfId="64" priority="80" operator="equal">
      <formula>1</formula>
    </cfRule>
  </conditionalFormatting>
  <conditionalFormatting sqref="F17">
    <cfRule type="cellIs" dxfId="63" priority="79" operator="equal">
      <formula>2</formula>
    </cfRule>
  </conditionalFormatting>
  <conditionalFormatting sqref="G17">
    <cfRule type="cellIs" dxfId="62" priority="78" operator="equal">
      <formula>3</formula>
    </cfRule>
  </conditionalFormatting>
  <conditionalFormatting sqref="H17">
    <cfRule type="cellIs" dxfId="61" priority="77" operator="equal">
      <formula>4</formula>
    </cfRule>
  </conditionalFormatting>
  <conditionalFormatting sqref="I17">
    <cfRule type="cellIs" dxfId="60" priority="76" operator="equal">
      <formula>5</formula>
    </cfRule>
  </conditionalFormatting>
  <conditionalFormatting sqref="E20:I20">
    <cfRule type="cellIs" dxfId="59" priority="75" operator="equal">
      <formula>1</formula>
    </cfRule>
  </conditionalFormatting>
  <conditionalFormatting sqref="F20">
    <cfRule type="cellIs" dxfId="58" priority="74" operator="equal">
      <formula>2</formula>
    </cfRule>
  </conditionalFormatting>
  <conditionalFormatting sqref="G20">
    <cfRule type="cellIs" dxfId="57" priority="73" operator="equal">
      <formula>3</formula>
    </cfRule>
  </conditionalFormatting>
  <conditionalFormatting sqref="H20">
    <cfRule type="cellIs" dxfId="56" priority="72" operator="equal">
      <formula>4</formula>
    </cfRule>
  </conditionalFormatting>
  <conditionalFormatting sqref="I20">
    <cfRule type="cellIs" dxfId="55" priority="71" operator="equal">
      <formula>5</formula>
    </cfRule>
  </conditionalFormatting>
  <conditionalFormatting sqref="E23:I23">
    <cfRule type="cellIs" dxfId="54" priority="70" operator="equal">
      <formula>1</formula>
    </cfRule>
  </conditionalFormatting>
  <conditionalFormatting sqref="F23">
    <cfRule type="cellIs" dxfId="53" priority="69" operator="equal">
      <formula>2</formula>
    </cfRule>
  </conditionalFormatting>
  <conditionalFormatting sqref="G23">
    <cfRule type="cellIs" dxfId="52" priority="68" operator="equal">
      <formula>3</formula>
    </cfRule>
  </conditionalFormatting>
  <conditionalFormatting sqref="H23">
    <cfRule type="cellIs" dxfId="51" priority="67" operator="equal">
      <formula>4</formula>
    </cfRule>
  </conditionalFormatting>
  <conditionalFormatting sqref="I23">
    <cfRule type="cellIs" dxfId="50" priority="66" operator="equal">
      <formula>5</formula>
    </cfRule>
  </conditionalFormatting>
  <conditionalFormatting sqref="E26:I26">
    <cfRule type="cellIs" dxfId="49" priority="60" operator="equal">
      <formula>1</formula>
    </cfRule>
  </conditionalFormatting>
  <conditionalFormatting sqref="F26">
    <cfRule type="cellIs" dxfId="48" priority="59" operator="equal">
      <formula>2</formula>
    </cfRule>
  </conditionalFormatting>
  <conditionalFormatting sqref="G26">
    <cfRule type="cellIs" dxfId="47" priority="58" operator="equal">
      <formula>3</formula>
    </cfRule>
  </conditionalFormatting>
  <conditionalFormatting sqref="H26">
    <cfRule type="cellIs" dxfId="46" priority="57" operator="equal">
      <formula>4</formula>
    </cfRule>
  </conditionalFormatting>
  <conditionalFormatting sqref="I26">
    <cfRule type="cellIs" dxfId="45" priority="56" operator="equal">
      <formula>5</formula>
    </cfRule>
  </conditionalFormatting>
  <conditionalFormatting sqref="E29:I29">
    <cfRule type="cellIs" dxfId="44" priority="55" operator="equal">
      <formula>1</formula>
    </cfRule>
  </conditionalFormatting>
  <conditionalFormatting sqref="F29">
    <cfRule type="cellIs" dxfId="43" priority="54" operator="equal">
      <formula>2</formula>
    </cfRule>
  </conditionalFormatting>
  <conditionalFormatting sqref="G29">
    <cfRule type="cellIs" dxfId="42" priority="53" operator="equal">
      <formula>3</formula>
    </cfRule>
  </conditionalFormatting>
  <conditionalFormatting sqref="H29">
    <cfRule type="cellIs" dxfId="41" priority="52" operator="equal">
      <formula>4</formula>
    </cfRule>
  </conditionalFormatting>
  <conditionalFormatting sqref="I29">
    <cfRule type="cellIs" dxfId="40" priority="51" operator="equal">
      <formula>5</formula>
    </cfRule>
  </conditionalFormatting>
  <conditionalFormatting sqref="E32:I32">
    <cfRule type="cellIs" dxfId="39" priority="50" operator="equal">
      <formula>1</formula>
    </cfRule>
  </conditionalFormatting>
  <conditionalFormatting sqref="F32">
    <cfRule type="cellIs" dxfId="38" priority="49" operator="equal">
      <formula>2</formula>
    </cfRule>
  </conditionalFormatting>
  <conditionalFormatting sqref="G32">
    <cfRule type="cellIs" dxfId="37" priority="48" operator="equal">
      <formula>3</formula>
    </cfRule>
  </conditionalFormatting>
  <conditionalFormatting sqref="H32">
    <cfRule type="cellIs" dxfId="36" priority="47" operator="equal">
      <formula>4</formula>
    </cfRule>
  </conditionalFormatting>
  <conditionalFormatting sqref="I32">
    <cfRule type="cellIs" dxfId="35" priority="46" operator="equal">
      <formula>5</formula>
    </cfRule>
  </conditionalFormatting>
  <conditionalFormatting sqref="E35:I35">
    <cfRule type="cellIs" dxfId="34" priority="45" operator="equal">
      <formula>1</formula>
    </cfRule>
  </conditionalFormatting>
  <conditionalFormatting sqref="F35">
    <cfRule type="cellIs" dxfId="33" priority="44" operator="equal">
      <formula>2</formula>
    </cfRule>
  </conditionalFormatting>
  <conditionalFormatting sqref="G35">
    <cfRule type="cellIs" dxfId="32" priority="43" operator="equal">
      <formula>3</formula>
    </cfRule>
  </conditionalFormatting>
  <conditionalFormatting sqref="H35">
    <cfRule type="cellIs" dxfId="31" priority="42" operator="equal">
      <formula>4</formula>
    </cfRule>
  </conditionalFormatting>
  <conditionalFormatting sqref="I35">
    <cfRule type="cellIs" dxfId="30" priority="41" operator="equal">
      <formula>5</formula>
    </cfRule>
  </conditionalFormatting>
  <conditionalFormatting sqref="E38:I38">
    <cfRule type="cellIs" dxfId="29" priority="40" operator="equal">
      <formula>1</formula>
    </cfRule>
  </conditionalFormatting>
  <conditionalFormatting sqref="F38">
    <cfRule type="cellIs" dxfId="28" priority="39" operator="equal">
      <formula>2</formula>
    </cfRule>
  </conditionalFormatting>
  <conditionalFormatting sqref="G38">
    <cfRule type="cellIs" dxfId="27" priority="38" operator="equal">
      <formula>3</formula>
    </cfRule>
  </conditionalFormatting>
  <conditionalFormatting sqref="H38">
    <cfRule type="cellIs" dxfId="26" priority="37" operator="equal">
      <formula>4</formula>
    </cfRule>
  </conditionalFormatting>
  <conditionalFormatting sqref="I38">
    <cfRule type="cellIs" dxfId="25" priority="36" operator="equal">
      <formula>5</formula>
    </cfRule>
  </conditionalFormatting>
  <conditionalFormatting sqref="E41:I41">
    <cfRule type="cellIs" dxfId="24" priority="30" operator="equal">
      <formula>1</formula>
    </cfRule>
  </conditionalFormatting>
  <conditionalFormatting sqref="F41">
    <cfRule type="cellIs" dxfId="23" priority="29" operator="equal">
      <formula>2</formula>
    </cfRule>
  </conditionalFormatting>
  <conditionalFormatting sqref="G41">
    <cfRule type="cellIs" dxfId="22" priority="28" operator="equal">
      <formula>3</formula>
    </cfRule>
  </conditionalFormatting>
  <conditionalFormatting sqref="H41">
    <cfRule type="cellIs" dxfId="21" priority="27" operator="equal">
      <formula>4</formula>
    </cfRule>
  </conditionalFormatting>
  <conditionalFormatting sqref="I41">
    <cfRule type="cellIs" dxfId="20" priority="26" operator="equal">
      <formula>5</formula>
    </cfRule>
  </conditionalFormatting>
  <conditionalFormatting sqref="E44:I44">
    <cfRule type="cellIs" dxfId="19" priority="20" operator="equal">
      <formula>1</formula>
    </cfRule>
  </conditionalFormatting>
  <conditionalFormatting sqref="F44">
    <cfRule type="cellIs" dxfId="18" priority="19" operator="equal">
      <formula>2</formula>
    </cfRule>
  </conditionalFormatting>
  <conditionalFormatting sqref="G44">
    <cfRule type="cellIs" dxfId="17" priority="18" operator="equal">
      <formula>3</formula>
    </cfRule>
  </conditionalFormatting>
  <conditionalFormatting sqref="H44">
    <cfRule type="cellIs" dxfId="16" priority="17" operator="equal">
      <formula>4</formula>
    </cfRule>
  </conditionalFormatting>
  <conditionalFormatting sqref="I44">
    <cfRule type="cellIs" dxfId="15" priority="16" operator="equal">
      <formula>5</formula>
    </cfRule>
  </conditionalFormatting>
  <conditionalFormatting sqref="E47:I47">
    <cfRule type="cellIs" dxfId="14" priority="15" operator="equal">
      <formula>1</formula>
    </cfRule>
  </conditionalFormatting>
  <conditionalFormatting sqref="F47">
    <cfRule type="cellIs" dxfId="13" priority="14" operator="equal">
      <formula>2</formula>
    </cfRule>
  </conditionalFormatting>
  <conditionalFormatting sqref="G47">
    <cfRule type="cellIs" dxfId="12" priority="13" operator="equal">
      <formula>3</formula>
    </cfRule>
  </conditionalFormatting>
  <conditionalFormatting sqref="H47">
    <cfRule type="cellIs" dxfId="11" priority="12" operator="equal">
      <formula>4</formula>
    </cfRule>
  </conditionalFormatting>
  <conditionalFormatting sqref="I47">
    <cfRule type="cellIs" dxfId="10" priority="11" operator="equal">
      <formula>5</formula>
    </cfRule>
  </conditionalFormatting>
  <conditionalFormatting sqref="E50:I50">
    <cfRule type="cellIs" dxfId="9" priority="10" operator="equal">
      <formula>1</formula>
    </cfRule>
  </conditionalFormatting>
  <conditionalFormatting sqref="F50">
    <cfRule type="cellIs" dxfId="8" priority="9" operator="equal">
      <formula>2</formula>
    </cfRule>
  </conditionalFormatting>
  <conditionalFormatting sqref="G50">
    <cfRule type="cellIs" dxfId="7" priority="8" operator="equal">
      <formula>3</formula>
    </cfRule>
  </conditionalFormatting>
  <conditionalFormatting sqref="H50">
    <cfRule type="cellIs" dxfId="6" priority="7" operator="equal">
      <formula>4</formula>
    </cfRule>
  </conditionalFormatting>
  <conditionalFormatting sqref="I50">
    <cfRule type="cellIs" dxfId="5" priority="6" operator="equal">
      <formula>5</formula>
    </cfRule>
  </conditionalFormatting>
  <conditionalFormatting sqref="E53:I53">
    <cfRule type="cellIs" dxfId="4" priority="5" operator="equal">
      <formula>1</formula>
    </cfRule>
  </conditionalFormatting>
  <conditionalFormatting sqref="F53">
    <cfRule type="cellIs" dxfId="3" priority="4" operator="equal">
      <formula>2</formula>
    </cfRule>
  </conditionalFormatting>
  <conditionalFormatting sqref="G53">
    <cfRule type="cellIs" dxfId="2" priority="3" operator="equal">
      <formula>3</formula>
    </cfRule>
  </conditionalFormatting>
  <conditionalFormatting sqref="H53">
    <cfRule type="cellIs" dxfId="1" priority="2" operator="equal">
      <formula>4</formula>
    </cfRule>
  </conditionalFormatting>
  <conditionalFormatting sqref="I53">
    <cfRule type="cellIs" dxfId="0" priority="1" operator="equal">
      <formula>5</formula>
    </cfRule>
  </conditionalFormatting>
  <dataValidations count="1">
    <dataValidation type="list" allowBlank="1" showInputMessage="1" showErrorMessage="1" sqref="B11 B53 B50 B47 B44 B41 B38 B35 B32 B29 B26 B23 B20 B17 B14">
      <formula1>$A$11:$A$15</formula1>
    </dataValidation>
  </dataValidations>
  <pageMargins left="0.75" right="0.75" top="1" bottom="1" header="0.5" footer="0.5"/>
  <pageSetup paperSize="9" scale="65" orientation="portrait" horizontalDpi="4294967292" verticalDpi="4294967292" r:id="rId1"/>
  <ignoredErrors>
    <ignoredError sqref="F1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Eingaben löschen">
              <controlPr defaultSize="0" print="0" autoFill="0" autoPict="0" macro="[0]!Leeren">
                <anchor moveWithCells="1" sizeWithCells="1">
                  <from>
                    <xdr:col>1</xdr:col>
                    <xdr:colOff>28575</xdr:colOff>
                    <xdr:row>7</xdr:row>
                    <xdr:rowOff>28575</xdr:rowOff>
                  </from>
                  <to>
                    <xdr:col>3</xdr:col>
                    <xdr:colOff>1143000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Button 7">
              <controlPr defaultSize="0" print="0" autoFill="0" autoPict="0" macro="[0]!Ergebnis">
                <anchor moveWithCells="1" sizeWithCells="1">
                  <from>
                    <xdr:col>0</xdr:col>
                    <xdr:colOff>561975</xdr:colOff>
                    <xdr:row>54</xdr:row>
                    <xdr:rowOff>28575</xdr:rowOff>
                  </from>
                  <to>
                    <xdr:col>3</xdr:col>
                    <xdr:colOff>1095375</xdr:colOff>
                    <xdr:row>55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J44"/>
  <sheetViews>
    <sheetView workbookViewId="0">
      <selection activeCell="I1" sqref="I1"/>
    </sheetView>
  </sheetViews>
  <sheetFormatPr baseColWidth="10" defaultRowHeight="15.75"/>
  <cols>
    <col min="1" max="1" width="9.125" customWidth="1"/>
    <col min="2" max="50" width="3.625" customWidth="1"/>
    <col min="51" max="51" width="2.625" customWidth="1"/>
    <col min="52" max="52" width="5.5" customWidth="1"/>
    <col min="53" max="54" width="3.625" customWidth="1"/>
    <col min="56" max="56" width="4.875" customWidth="1"/>
    <col min="57" max="57" width="4.625" customWidth="1"/>
    <col min="61" max="61" width="5.125" customWidth="1"/>
    <col min="62" max="62" width="9.625" customWidth="1"/>
  </cols>
  <sheetData>
    <row r="1" spans="1:62" ht="200.25" customHeight="1">
      <c r="A1" s="16" t="s">
        <v>58</v>
      </c>
      <c r="B1" s="43" t="s">
        <v>104</v>
      </c>
      <c r="C1" s="34" t="s">
        <v>167</v>
      </c>
      <c r="D1" s="34" t="s">
        <v>61</v>
      </c>
      <c r="E1" s="34" t="s">
        <v>168</v>
      </c>
      <c r="F1" s="34" t="s">
        <v>169</v>
      </c>
      <c r="G1" s="34" t="s">
        <v>62</v>
      </c>
      <c r="H1" s="34" t="s">
        <v>303</v>
      </c>
      <c r="I1" s="34" t="s">
        <v>171</v>
      </c>
      <c r="J1" s="34" t="s">
        <v>105</v>
      </c>
      <c r="K1" s="34" t="s">
        <v>173</v>
      </c>
      <c r="L1" s="34" t="s">
        <v>174</v>
      </c>
      <c r="M1" s="34" t="s">
        <v>175</v>
      </c>
      <c r="N1" s="34" t="s">
        <v>176</v>
      </c>
      <c r="O1" s="34" t="s">
        <v>177</v>
      </c>
      <c r="P1" s="34" t="s">
        <v>60</v>
      </c>
      <c r="Q1" s="34" t="s">
        <v>178</v>
      </c>
      <c r="R1" s="34" t="s">
        <v>63</v>
      </c>
      <c r="S1" s="34" t="s">
        <v>106</v>
      </c>
      <c r="T1" s="34" t="s">
        <v>64</v>
      </c>
      <c r="U1" s="34" t="s">
        <v>180</v>
      </c>
      <c r="V1" s="34" t="s">
        <v>65</v>
      </c>
      <c r="W1" s="34" t="s">
        <v>181</v>
      </c>
      <c r="X1" s="34" t="s">
        <v>182</v>
      </c>
      <c r="Y1" s="34" t="s">
        <v>183</v>
      </c>
      <c r="Z1" s="34" t="s">
        <v>184</v>
      </c>
      <c r="AA1" s="34" t="s">
        <v>185</v>
      </c>
      <c r="AB1" s="34" t="s">
        <v>186</v>
      </c>
      <c r="AC1" s="34" t="s">
        <v>66</v>
      </c>
      <c r="AD1" s="34" t="s">
        <v>67</v>
      </c>
      <c r="AE1" s="34" t="s">
        <v>107</v>
      </c>
      <c r="AF1" s="34" t="s">
        <v>108</v>
      </c>
      <c r="AG1" s="34" t="s">
        <v>68</v>
      </c>
      <c r="AH1" s="34" t="s">
        <v>69</v>
      </c>
      <c r="AI1" s="34" t="s">
        <v>70</v>
      </c>
      <c r="AJ1" s="34" t="s">
        <v>71</v>
      </c>
      <c r="AK1" s="34" t="s">
        <v>72</v>
      </c>
      <c r="AL1" s="34" t="s">
        <v>305</v>
      </c>
      <c r="AM1" s="34" t="s">
        <v>306</v>
      </c>
      <c r="AN1" s="34" t="s">
        <v>190</v>
      </c>
      <c r="AO1" s="34" t="s">
        <v>304</v>
      </c>
      <c r="AP1" s="34" t="s">
        <v>192</v>
      </c>
      <c r="AQ1" s="34" t="s">
        <v>193</v>
      </c>
      <c r="AR1" s="15"/>
      <c r="AS1" s="15"/>
      <c r="AT1" s="15"/>
      <c r="AU1" s="15"/>
      <c r="AV1" s="15"/>
      <c r="AW1" s="15"/>
      <c r="AX1" s="15"/>
      <c r="AY1" s="15"/>
      <c r="AZ1" s="17" t="s">
        <v>57</v>
      </c>
      <c r="BA1" s="17"/>
      <c r="BB1" s="17"/>
      <c r="BD1" s="15" t="s">
        <v>92</v>
      </c>
      <c r="BE1" s="15" t="s">
        <v>94</v>
      </c>
      <c r="BI1" s="15" t="s">
        <v>97</v>
      </c>
      <c r="BJ1" s="27" t="s">
        <v>96</v>
      </c>
    </row>
    <row r="2" spans="1:62">
      <c r="A2" s="35" t="s">
        <v>39</v>
      </c>
      <c r="B2" s="46">
        <v>5</v>
      </c>
      <c r="C2" s="36">
        <v>4</v>
      </c>
      <c r="D2" s="36">
        <v>3</v>
      </c>
      <c r="E2" s="36">
        <v>4</v>
      </c>
      <c r="F2" s="36">
        <v>4</v>
      </c>
      <c r="G2" s="36">
        <v>5</v>
      </c>
      <c r="H2" s="36">
        <v>2</v>
      </c>
      <c r="I2" s="36">
        <v>2</v>
      </c>
      <c r="J2" s="36">
        <v>4</v>
      </c>
      <c r="K2" s="36">
        <v>3</v>
      </c>
      <c r="L2" s="36">
        <v>3</v>
      </c>
      <c r="M2" s="36">
        <v>4</v>
      </c>
      <c r="N2" s="36">
        <v>4</v>
      </c>
      <c r="O2" s="36">
        <v>3</v>
      </c>
      <c r="P2" s="36">
        <v>1</v>
      </c>
      <c r="Q2" s="36">
        <v>2</v>
      </c>
      <c r="R2" s="36">
        <v>3</v>
      </c>
      <c r="S2" s="36">
        <v>2</v>
      </c>
      <c r="T2" s="36">
        <v>3</v>
      </c>
      <c r="U2" s="36">
        <v>3</v>
      </c>
      <c r="V2" s="36">
        <v>2</v>
      </c>
      <c r="W2" s="36">
        <v>3</v>
      </c>
      <c r="X2" s="36">
        <v>3</v>
      </c>
      <c r="Y2" s="36">
        <v>4</v>
      </c>
      <c r="Z2" s="36">
        <v>4</v>
      </c>
      <c r="AA2" s="36">
        <v>3</v>
      </c>
      <c r="AB2" s="36">
        <v>4</v>
      </c>
      <c r="AC2" s="36">
        <v>4</v>
      </c>
      <c r="AD2" s="36">
        <v>5</v>
      </c>
      <c r="AE2" s="36">
        <v>5</v>
      </c>
      <c r="AF2" s="36">
        <v>1</v>
      </c>
      <c r="AG2" s="36">
        <v>4</v>
      </c>
      <c r="AH2" s="36">
        <v>2</v>
      </c>
      <c r="AI2" s="36">
        <v>5</v>
      </c>
      <c r="AJ2" s="36">
        <v>1</v>
      </c>
      <c r="AK2" s="36">
        <v>1</v>
      </c>
      <c r="AL2" s="36">
        <v>3</v>
      </c>
      <c r="AM2" s="36">
        <v>2</v>
      </c>
      <c r="AN2" s="36">
        <v>3</v>
      </c>
      <c r="AO2" s="36">
        <v>4</v>
      </c>
      <c r="AP2" s="36">
        <v>4</v>
      </c>
      <c r="AQ2" s="2">
        <v>5</v>
      </c>
      <c r="AZ2" s="1">
        <f>Fragen!B11</f>
        <v>0</v>
      </c>
      <c r="BA2" s="1"/>
      <c r="BB2" s="1"/>
      <c r="BD2">
        <f t="shared" ref="BD2:BD42" si="0">SMALL(B$41:AQ$41,ROW(BD2)-1)</f>
        <v>1</v>
      </c>
      <c r="BE2">
        <f t="shared" ref="BE2:BE42" si="1">SMALL(B$43:AQ$43,ROW(BE2)-1)</f>
        <v>1</v>
      </c>
      <c r="BF2" t="str">
        <f t="shared" ref="BF2:BF42" si="2">HLOOKUP(BE2,B$43:AQ$44,2,FALSE)</f>
        <v>Geotechnik</v>
      </c>
      <c r="BI2">
        <f t="shared" ref="BI2:BI42" si="3">HLOOKUP(BF2,B$1:AQ$40,40,FALSE)</f>
        <v>32.960241340367574</v>
      </c>
      <c r="BJ2" s="28">
        <f>(1-BI2/$BA$41)*100</f>
        <v>27.528053341320202</v>
      </c>
    </row>
    <row r="3" spans="1:62">
      <c r="A3" s="37" t="s">
        <v>40</v>
      </c>
      <c r="B3" s="44">
        <v>5</v>
      </c>
      <c r="C3" s="38">
        <v>4</v>
      </c>
      <c r="D3" s="38">
        <v>2</v>
      </c>
      <c r="E3" s="38">
        <v>5</v>
      </c>
      <c r="F3" s="38">
        <v>5</v>
      </c>
      <c r="G3" s="38">
        <v>5</v>
      </c>
      <c r="H3" s="38">
        <v>3</v>
      </c>
      <c r="I3" s="38">
        <v>3</v>
      </c>
      <c r="J3" s="38">
        <v>5</v>
      </c>
      <c r="K3" s="38">
        <v>4</v>
      </c>
      <c r="L3" s="38">
        <v>4</v>
      </c>
      <c r="M3" s="38">
        <v>4</v>
      </c>
      <c r="N3" s="38">
        <v>4</v>
      </c>
      <c r="O3" s="38">
        <v>3</v>
      </c>
      <c r="P3" s="38">
        <v>2</v>
      </c>
      <c r="Q3" s="38">
        <v>3</v>
      </c>
      <c r="R3" s="38">
        <v>4</v>
      </c>
      <c r="S3" s="38">
        <v>4</v>
      </c>
      <c r="T3" s="38">
        <v>4</v>
      </c>
      <c r="U3" s="38">
        <v>4</v>
      </c>
      <c r="V3" s="38">
        <v>3</v>
      </c>
      <c r="W3" s="38">
        <v>2</v>
      </c>
      <c r="X3" s="38">
        <v>2</v>
      </c>
      <c r="Y3" s="38">
        <v>3</v>
      </c>
      <c r="Z3" s="38">
        <v>4</v>
      </c>
      <c r="AA3" s="38">
        <v>3</v>
      </c>
      <c r="AB3" s="38">
        <v>4</v>
      </c>
      <c r="AC3" s="38">
        <v>5</v>
      </c>
      <c r="AD3" s="38">
        <v>5</v>
      </c>
      <c r="AE3" s="38">
        <v>4</v>
      </c>
      <c r="AF3" s="38">
        <v>3</v>
      </c>
      <c r="AG3" s="38">
        <v>4</v>
      </c>
      <c r="AH3" s="38">
        <v>3</v>
      </c>
      <c r="AI3" s="38">
        <v>5</v>
      </c>
      <c r="AJ3" s="38">
        <v>3</v>
      </c>
      <c r="AK3" s="38">
        <v>2</v>
      </c>
      <c r="AL3" s="44">
        <v>4</v>
      </c>
      <c r="AM3" s="44">
        <v>3</v>
      </c>
      <c r="AN3" s="38">
        <v>4</v>
      </c>
      <c r="AO3" s="38">
        <v>5</v>
      </c>
      <c r="AP3" s="38">
        <v>5</v>
      </c>
      <c r="AQ3" s="39">
        <v>5</v>
      </c>
      <c r="AZ3" s="1">
        <f>Fragen!B14</f>
        <v>0</v>
      </c>
      <c r="BA3" s="1"/>
      <c r="BB3" s="1"/>
      <c r="BD3">
        <f t="shared" si="0"/>
        <v>2</v>
      </c>
      <c r="BE3">
        <f t="shared" si="1"/>
        <v>2</v>
      </c>
      <c r="BF3" t="str">
        <f t="shared" si="2"/>
        <v>Straßenbau</v>
      </c>
      <c r="BI3">
        <f t="shared" si="3"/>
        <v>36.39623725777254</v>
      </c>
      <c r="BJ3" s="28">
        <f t="shared" ref="BJ3:BJ42" si="4">(1-BI3/$BA$41)*100</f>
        <v>19.973093100763993</v>
      </c>
    </row>
    <row r="4" spans="1:62">
      <c r="A4" s="37" t="s">
        <v>41</v>
      </c>
      <c r="B4" s="44">
        <v>3</v>
      </c>
      <c r="C4" s="38">
        <v>2</v>
      </c>
      <c r="D4" s="38">
        <v>3</v>
      </c>
      <c r="E4" s="38">
        <v>2</v>
      </c>
      <c r="F4" s="38">
        <v>3</v>
      </c>
      <c r="G4" s="38">
        <v>4</v>
      </c>
      <c r="H4" s="38">
        <v>1</v>
      </c>
      <c r="I4" s="38">
        <v>3</v>
      </c>
      <c r="J4" s="38">
        <v>2</v>
      </c>
      <c r="K4" s="38">
        <v>3</v>
      </c>
      <c r="L4" s="38">
        <v>2</v>
      </c>
      <c r="M4" s="38">
        <v>2</v>
      </c>
      <c r="N4" s="38">
        <v>2</v>
      </c>
      <c r="O4" s="38">
        <v>2</v>
      </c>
      <c r="P4" s="38">
        <v>4</v>
      </c>
      <c r="Q4" s="38">
        <v>2</v>
      </c>
      <c r="R4" s="38">
        <v>4</v>
      </c>
      <c r="S4" s="38">
        <v>3</v>
      </c>
      <c r="T4" s="38">
        <v>3</v>
      </c>
      <c r="U4" s="38">
        <v>2</v>
      </c>
      <c r="V4" s="38">
        <v>3</v>
      </c>
      <c r="W4" s="38">
        <v>3</v>
      </c>
      <c r="X4" s="38">
        <v>3</v>
      </c>
      <c r="Y4" s="38">
        <v>2</v>
      </c>
      <c r="Z4" s="38">
        <v>3</v>
      </c>
      <c r="AA4" s="38">
        <v>3</v>
      </c>
      <c r="AB4" s="38">
        <v>3</v>
      </c>
      <c r="AC4" s="38">
        <v>3</v>
      </c>
      <c r="AD4" s="38">
        <v>4</v>
      </c>
      <c r="AE4" s="38">
        <v>2</v>
      </c>
      <c r="AF4" s="38">
        <v>1</v>
      </c>
      <c r="AG4" s="38">
        <v>2</v>
      </c>
      <c r="AH4" s="38">
        <v>2</v>
      </c>
      <c r="AI4" s="38">
        <v>4</v>
      </c>
      <c r="AJ4" s="38">
        <v>1</v>
      </c>
      <c r="AK4" s="38">
        <v>1</v>
      </c>
      <c r="AL4" s="44">
        <v>4</v>
      </c>
      <c r="AM4" s="44">
        <v>3</v>
      </c>
      <c r="AN4" s="38">
        <v>3</v>
      </c>
      <c r="AO4" s="38">
        <v>1</v>
      </c>
      <c r="AP4" s="38">
        <v>1</v>
      </c>
      <c r="AQ4" s="39">
        <v>2</v>
      </c>
      <c r="AZ4" s="1">
        <f>Fragen!B17</f>
        <v>0</v>
      </c>
      <c r="BA4" s="1"/>
      <c r="BB4" s="1"/>
      <c r="BD4">
        <f t="shared" si="0"/>
        <v>3</v>
      </c>
      <c r="BE4">
        <f t="shared" si="1"/>
        <v>3</v>
      </c>
      <c r="BF4" t="str">
        <f t="shared" si="2"/>
        <v>Wasserbau</v>
      </c>
      <c r="BI4">
        <f t="shared" si="3"/>
        <v>39.216773938548755</v>
      </c>
      <c r="BJ4" s="28">
        <f t="shared" si="4"/>
        <v>13.771385359391486</v>
      </c>
    </row>
    <row r="5" spans="1:62">
      <c r="A5" s="37" t="s">
        <v>42</v>
      </c>
      <c r="B5" s="44">
        <v>2</v>
      </c>
      <c r="C5" s="38">
        <v>2</v>
      </c>
      <c r="D5" s="38">
        <v>4</v>
      </c>
      <c r="E5" s="38">
        <v>2</v>
      </c>
      <c r="F5" s="38">
        <v>2</v>
      </c>
      <c r="G5" s="38">
        <v>2</v>
      </c>
      <c r="H5" s="38">
        <v>1</v>
      </c>
      <c r="I5" s="38">
        <v>2</v>
      </c>
      <c r="J5" s="38">
        <v>1</v>
      </c>
      <c r="K5" s="38">
        <v>1</v>
      </c>
      <c r="L5" s="38">
        <v>2</v>
      </c>
      <c r="M5" s="38">
        <v>2</v>
      </c>
      <c r="N5" s="38">
        <v>2</v>
      </c>
      <c r="O5" s="38">
        <v>3</v>
      </c>
      <c r="P5" s="38">
        <v>2</v>
      </c>
      <c r="Q5" s="38">
        <v>2</v>
      </c>
      <c r="R5" s="38">
        <v>1</v>
      </c>
      <c r="S5" s="38">
        <v>2</v>
      </c>
      <c r="T5" s="38">
        <v>2</v>
      </c>
      <c r="U5" s="38">
        <v>3</v>
      </c>
      <c r="V5" s="38">
        <v>3</v>
      </c>
      <c r="W5" s="38">
        <v>2</v>
      </c>
      <c r="X5" s="38">
        <v>2</v>
      </c>
      <c r="Y5" s="38">
        <v>3</v>
      </c>
      <c r="Z5" s="38">
        <v>2</v>
      </c>
      <c r="AA5" s="38">
        <v>2</v>
      </c>
      <c r="AB5" s="38">
        <v>2</v>
      </c>
      <c r="AC5" s="38">
        <v>4</v>
      </c>
      <c r="AD5" s="38">
        <v>3</v>
      </c>
      <c r="AE5" s="38">
        <v>1</v>
      </c>
      <c r="AF5" s="38">
        <v>2</v>
      </c>
      <c r="AG5" s="38">
        <v>2</v>
      </c>
      <c r="AH5" s="38">
        <v>1</v>
      </c>
      <c r="AI5" s="38">
        <v>2</v>
      </c>
      <c r="AJ5" s="38">
        <v>1</v>
      </c>
      <c r="AK5" s="38">
        <v>1</v>
      </c>
      <c r="AL5" s="44">
        <v>2</v>
      </c>
      <c r="AM5" s="44">
        <v>2</v>
      </c>
      <c r="AN5" s="38">
        <v>3</v>
      </c>
      <c r="AO5" s="38">
        <v>2</v>
      </c>
      <c r="AP5" s="38">
        <v>2</v>
      </c>
      <c r="AQ5" s="39">
        <v>4</v>
      </c>
      <c r="AZ5" s="1">
        <f>Fragen!B20</f>
        <v>0</v>
      </c>
      <c r="BA5" s="1"/>
      <c r="BB5" s="1"/>
      <c r="BD5">
        <f t="shared" si="0"/>
        <v>4</v>
      </c>
      <c r="BE5">
        <f t="shared" si="1"/>
        <v>4</v>
      </c>
      <c r="BF5" t="str">
        <f t="shared" si="2"/>
        <v>Tunnelbau</v>
      </c>
      <c r="BI5">
        <f t="shared" si="3"/>
        <v>39.509315494768508</v>
      </c>
      <c r="BJ5" s="28">
        <f t="shared" si="4"/>
        <v>13.128154145187986</v>
      </c>
    </row>
    <row r="6" spans="1:62">
      <c r="A6" s="37" t="s">
        <v>43</v>
      </c>
      <c r="B6" s="44">
        <v>3</v>
      </c>
      <c r="C6" s="38">
        <v>3</v>
      </c>
      <c r="D6" s="38">
        <v>2</v>
      </c>
      <c r="E6" s="38">
        <v>4</v>
      </c>
      <c r="F6" s="38">
        <v>3</v>
      </c>
      <c r="G6" s="38">
        <v>3</v>
      </c>
      <c r="H6" s="38">
        <v>5</v>
      </c>
      <c r="I6" s="38">
        <v>4</v>
      </c>
      <c r="J6" s="38">
        <v>3</v>
      </c>
      <c r="K6" s="38">
        <v>4</v>
      </c>
      <c r="L6" s="38">
        <v>3</v>
      </c>
      <c r="M6" s="38">
        <v>3</v>
      </c>
      <c r="N6" s="38">
        <v>3</v>
      </c>
      <c r="O6" s="38">
        <v>3</v>
      </c>
      <c r="P6" s="38">
        <v>4</v>
      </c>
      <c r="Q6" s="38">
        <v>5</v>
      </c>
      <c r="R6" s="38">
        <v>5</v>
      </c>
      <c r="S6" s="38">
        <v>2</v>
      </c>
      <c r="T6" s="38">
        <v>3</v>
      </c>
      <c r="U6" s="38">
        <v>4</v>
      </c>
      <c r="V6" s="38">
        <v>3</v>
      </c>
      <c r="W6" s="38">
        <v>2</v>
      </c>
      <c r="X6" s="38">
        <v>3</v>
      </c>
      <c r="Y6" s="38">
        <v>2</v>
      </c>
      <c r="Z6" s="38">
        <v>2</v>
      </c>
      <c r="AA6" s="38">
        <v>3</v>
      </c>
      <c r="AB6" s="38">
        <v>3</v>
      </c>
      <c r="AC6" s="38">
        <v>4</v>
      </c>
      <c r="AD6" s="38">
        <v>2</v>
      </c>
      <c r="AE6" s="38">
        <v>2</v>
      </c>
      <c r="AF6" s="38">
        <v>4</v>
      </c>
      <c r="AG6" s="38">
        <v>2</v>
      </c>
      <c r="AH6" s="38">
        <v>1</v>
      </c>
      <c r="AI6" s="38">
        <v>4</v>
      </c>
      <c r="AJ6" s="38">
        <v>3</v>
      </c>
      <c r="AK6" s="38">
        <v>3</v>
      </c>
      <c r="AL6" s="44">
        <v>4</v>
      </c>
      <c r="AM6" s="44">
        <v>4</v>
      </c>
      <c r="AN6" s="38">
        <v>3</v>
      </c>
      <c r="AO6" s="38">
        <v>4</v>
      </c>
      <c r="AP6" s="38">
        <v>4</v>
      </c>
      <c r="AQ6" s="39">
        <v>5</v>
      </c>
      <c r="AZ6" s="1">
        <f>Fragen!B23</f>
        <v>0</v>
      </c>
      <c r="BA6" s="1"/>
      <c r="BB6" s="1"/>
      <c r="BD6">
        <f t="shared" si="0"/>
        <v>5</v>
      </c>
      <c r="BE6">
        <f t="shared" si="1"/>
        <v>5</v>
      </c>
      <c r="BF6" t="str">
        <f t="shared" si="2"/>
        <v>Baudynamik</v>
      </c>
      <c r="BI6">
        <f t="shared" si="3"/>
        <v>40.931594825314988</v>
      </c>
      <c r="BJ6" s="28">
        <f t="shared" si="4"/>
        <v>10.000890885411206</v>
      </c>
    </row>
    <row r="7" spans="1:62">
      <c r="A7" s="37"/>
      <c r="B7" s="44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9"/>
      <c r="AZ7" s="1"/>
      <c r="BA7" s="1"/>
      <c r="BB7" s="1"/>
      <c r="BD7">
        <f t="shared" si="0"/>
        <v>6</v>
      </c>
      <c r="BE7">
        <f t="shared" si="1"/>
        <v>6</v>
      </c>
      <c r="BF7" t="str">
        <f t="shared" si="2"/>
        <v>Brückenbau</v>
      </c>
      <c r="BI7">
        <f t="shared" si="3"/>
        <v>41.481176237903362</v>
      </c>
      <c r="BJ7" s="28">
        <f t="shared" si="4"/>
        <v>8.7924884830620993</v>
      </c>
    </row>
    <row r="8" spans="1:62">
      <c r="A8" s="37" t="s">
        <v>44</v>
      </c>
      <c r="B8" s="44">
        <v>4</v>
      </c>
      <c r="C8" s="38">
        <v>1</v>
      </c>
      <c r="D8" s="38">
        <v>4</v>
      </c>
      <c r="E8" s="38">
        <v>2</v>
      </c>
      <c r="F8" s="38">
        <v>2</v>
      </c>
      <c r="G8" s="38">
        <v>1</v>
      </c>
      <c r="H8" s="38">
        <v>5</v>
      </c>
      <c r="I8" s="38">
        <v>3</v>
      </c>
      <c r="J8" s="38">
        <v>1</v>
      </c>
      <c r="K8" s="38">
        <v>1</v>
      </c>
      <c r="L8" s="38">
        <v>1</v>
      </c>
      <c r="M8" s="38">
        <v>1</v>
      </c>
      <c r="N8" s="38">
        <v>1</v>
      </c>
      <c r="O8" s="38">
        <v>2</v>
      </c>
      <c r="P8" s="38">
        <v>3</v>
      </c>
      <c r="Q8" s="38">
        <v>3</v>
      </c>
      <c r="R8" s="38">
        <v>1</v>
      </c>
      <c r="S8" s="38">
        <v>2</v>
      </c>
      <c r="T8" s="38">
        <v>1</v>
      </c>
      <c r="U8" s="38">
        <v>3</v>
      </c>
      <c r="V8" s="38">
        <v>2</v>
      </c>
      <c r="W8" s="38">
        <v>1</v>
      </c>
      <c r="X8" s="38">
        <v>1</v>
      </c>
      <c r="Y8" s="38">
        <v>1</v>
      </c>
      <c r="Z8" s="38">
        <v>1</v>
      </c>
      <c r="AA8" s="38">
        <v>1</v>
      </c>
      <c r="AB8" s="38">
        <v>1</v>
      </c>
      <c r="AC8" s="38">
        <v>1</v>
      </c>
      <c r="AD8" s="38">
        <v>1</v>
      </c>
      <c r="AE8" s="38">
        <v>5</v>
      </c>
      <c r="AF8" s="38">
        <v>5</v>
      </c>
      <c r="AG8" s="38">
        <v>3</v>
      </c>
      <c r="AH8" s="38">
        <v>5</v>
      </c>
      <c r="AI8" s="38">
        <v>1</v>
      </c>
      <c r="AJ8" s="38">
        <v>5</v>
      </c>
      <c r="AK8" s="38">
        <v>5</v>
      </c>
      <c r="AL8" s="44">
        <v>2</v>
      </c>
      <c r="AM8" s="44">
        <v>2</v>
      </c>
      <c r="AN8" s="38">
        <v>4</v>
      </c>
      <c r="AO8" s="38">
        <v>3</v>
      </c>
      <c r="AP8" s="38">
        <v>2</v>
      </c>
      <c r="AQ8" s="39">
        <v>5</v>
      </c>
      <c r="AZ8" s="1">
        <f>Fragen!B26</f>
        <v>0</v>
      </c>
      <c r="BA8" s="1"/>
      <c r="BB8" s="1"/>
      <c r="BD8">
        <f t="shared" si="0"/>
        <v>7</v>
      </c>
      <c r="BE8">
        <f t="shared" si="1"/>
        <v>7</v>
      </c>
      <c r="BF8" t="str">
        <f t="shared" si="2"/>
        <v>Gleis- und Bahnbau</v>
      </c>
      <c r="BI8">
        <f t="shared" si="3"/>
        <v>41.553897777987864</v>
      </c>
      <c r="BJ8" s="28">
        <f t="shared" si="4"/>
        <v>8.6325906376696118</v>
      </c>
    </row>
    <row r="9" spans="1:62">
      <c r="A9" s="37" t="s">
        <v>45</v>
      </c>
      <c r="B9" s="44">
        <v>2</v>
      </c>
      <c r="C9" s="38">
        <v>3</v>
      </c>
      <c r="D9" s="38">
        <v>2</v>
      </c>
      <c r="E9" s="38">
        <v>5</v>
      </c>
      <c r="F9" s="38">
        <v>4</v>
      </c>
      <c r="G9" s="38">
        <v>5</v>
      </c>
      <c r="H9" s="38">
        <v>2</v>
      </c>
      <c r="I9" s="38">
        <v>2</v>
      </c>
      <c r="J9" s="38">
        <v>1</v>
      </c>
      <c r="K9" s="38">
        <v>1</v>
      </c>
      <c r="L9" s="38">
        <v>1</v>
      </c>
      <c r="M9" s="38">
        <v>3</v>
      </c>
      <c r="N9" s="38">
        <v>3</v>
      </c>
      <c r="O9" s="38">
        <v>2</v>
      </c>
      <c r="P9" s="38">
        <v>2</v>
      </c>
      <c r="Q9" s="38">
        <v>1</v>
      </c>
      <c r="R9" s="38">
        <v>1</v>
      </c>
      <c r="S9" s="38">
        <v>2</v>
      </c>
      <c r="T9" s="38">
        <v>2</v>
      </c>
      <c r="U9" s="38">
        <v>3</v>
      </c>
      <c r="V9" s="38">
        <v>1</v>
      </c>
      <c r="W9" s="38">
        <v>2</v>
      </c>
      <c r="X9" s="38">
        <v>3</v>
      </c>
      <c r="Y9" s="38">
        <v>3</v>
      </c>
      <c r="Z9" s="38">
        <v>3</v>
      </c>
      <c r="AA9" s="38">
        <v>2</v>
      </c>
      <c r="AB9" s="38">
        <v>3</v>
      </c>
      <c r="AC9" s="38">
        <v>1</v>
      </c>
      <c r="AD9" s="38">
        <v>2</v>
      </c>
      <c r="AE9" s="38">
        <v>4</v>
      </c>
      <c r="AF9" s="38">
        <v>3</v>
      </c>
      <c r="AG9" s="38">
        <v>5</v>
      </c>
      <c r="AH9" s="38">
        <v>5</v>
      </c>
      <c r="AI9" s="38">
        <v>5</v>
      </c>
      <c r="AJ9" s="38">
        <v>4</v>
      </c>
      <c r="AK9" s="38">
        <v>4</v>
      </c>
      <c r="AL9" s="44">
        <v>1</v>
      </c>
      <c r="AM9" s="44">
        <v>2</v>
      </c>
      <c r="AN9" s="38">
        <v>3</v>
      </c>
      <c r="AO9" s="38">
        <v>2</v>
      </c>
      <c r="AP9" s="38">
        <v>2</v>
      </c>
      <c r="AQ9" s="39">
        <v>1</v>
      </c>
      <c r="AZ9" s="1">
        <f>Fragen!B29</f>
        <v>0</v>
      </c>
      <c r="BA9" s="1"/>
      <c r="BB9" s="1"/>
      <c r="BD9">
        <f t="shared" si="0"/>
        <v>8</v>
      </c>
      <c r="BE9">
        <f t="shared" si="1"/>
        <v>8</v>
      </c>
      <c r="BF9" t="str">
        <f t="shared" si="2"/>
        <v>Statik und Prüfstatik</v>
      </c>
      <c r="BI9">
        <f t="shared" si="3"/>
        <v>42.526131932274126</v>
      </c>
      <c r="BJ9" s="28">
        <f t="shared" si="4"/>
        <v>6.4948726203295504</v>
      </c>
    </row>
    <row r="10" spans="1:62">
      <c r="A10" s="37" t="s">
        <v>46</v>
      </c>
      <c r="B10" s="44">
        <v>3</v>
      </c>
      <c r="C10" s="38">
        <v>2</v>
      </c>
      <c r="D10" s="38">
        <v>4</v>
      </c>
      <c r="E10" s="38">
        <v>3</v>
      </c>
      <c r="F10" s="38">
        <v>3</v>
      </c>
      <c r="G10" s="38">
        <v>3</v>
      </c>
      <c r="H10" s="38">
        <v>3</v>
      </c>
      <c r="I10" s="38">
        <v>3</v>
      </c>
      <c r="J10" s="38">
        <v>3</v>
      </c>
      <c r="K10" s="44">
        <v>3</v>
      </c>
      <c r="L10" s="38">
        <v>4</v>
      </c>
      <c r="M10" s="38">
        <v>3</v>
      </c>
      <c r="N10" s="38">
        <v>4</v>
      </c>
      <c r="O10" s="38">
        <v>4</v>
      </c>
      <c r="P10" s="38">
        <v>3</v>
      </c>
      <c r="Q10" s="38">
        <v>3</v>
      </c>
      <c r="R10" s="38">
        <v>3</v>
      </c>
      <c r="S10" s="38">
        <v>4</v>
      </c>
      <c r="T10" s="38">
        <v>5</v>
      </c>
      <c r="U10" s="38">
        <v>4</v>
      </c>
      <c r="V10" s="38">
        <v>3</v>
      </c>
      <c r="W10" s="38">
        <v>1</v>
      </c>
      <c r="X10" s="38">
        <v>1</v>
      </c>
      <c r="Y10" s="38">
        <v>1</v>
      </c>
      <c r="Z10" s="38">
        <v>2</v>
      </c>
      <c r="AA10" s="38">
        <v>1</v>
      </c>
      <c r="AB10" s="38">
        <v>5</v>
      </c>
      <c r="AC10" s="38">
        <v>5</v>
      </c>
      <c r="AD10" s="38">
        <v>3</v>
      </c>
      <c r="AE10" s="38">
        <v>3</v>
      </c>
      <c r="AF10" s="38">
        <v>3</v>
      </c>
      <c r="AG10" s="38">
        <v>3</v>
      </c>
      <c r="AH10" s="38">
        <v>3</v>
      </c>
      <c r="AI10" s="38">
        <v>3</v>
      </c>
      <c r="AJ10" s="44">
        <v>5</v>
      </c>
      <c r="AK10" s="44">
        <v>1</v>
      </c>
      <c r="AL10" s="44">
        <v>3</v>
      </c>
      <c r="AM10" s="44">
        <v>1</v>
      </c>
      <c r="AN10" s="44">
        <v>3</v>
      </c>
      <c r="AO10" s="38">
        <v>3</v>
      </c>
      <c r="AP10" s="38">
        <v>3</v>
      </c>
      <c r="AQ10" s="39">
        <v>3</v>
      </c>
      <c r="AZ10" s="1">
        <f>Fragen!B32</f>
        <v>0</v>
      </c>
      <c r="BA10" s="1"/>
      <c r="BB10" s="1"/>
      <c r="BD10">
        <f t="shared" si="0"/>
        <v>9</v>
      </c>
      <c r="BE10">
        <f t="shared" si="1"/>
        <v>9</v>
      </c>
      <c r="BF10" t="str">
        <f t="shared" si="2"/>
        <v>Prüfstatiker</v>
      </c>
      <c r="BI10">
        <f t="shared" si="3"/>
        <v>42.587500168118034</v>
      </c>
      <c r="BJ10" s="28">
        <f t="shared" si="4"/>
        <v>6.3599380648240338</v>
      </c>
    </row>
    <row r="11" spans="1:62">
      <c r="A11" s="37" t="s">
        <v>47</v>
      </c>
      <c r="B11" s="44">
        <v>4</v>
      </c>
      <c r="C11" s="38">
        <v>3</v>
      </c>
      <c r="D11" s="38">
        <v>4</v>
      </c>
      <c r="E11" s="38">
        <v>2</v>
      </c>
      <c r="F11" s="38">
        <v>2</v>
      </c>
      <c r="G11" s="38">
        <v>4</v>
      </c>
      <c r="H11" s="38">
        <v>4</v>
      </c>
      <c r="I11" s="38">
        <v>3</v>
      </c>
      <c r="J11" s="38">
        <v>2</v>
      </c>
      <c r="K11" s="38">
        <v>1</v>
      </c>
      <c r="L11" s="38">
        <v>2</v>
      </c>
      <c r="M11" s="38">
        <v>2</v>
      </c>
      <c r="N11" s="38">
        <v>3</v>
      </c>
      <c r="O11" s="38">
        <v>3</v>
      </c>
      <c r="P11" s="38">
        <v>4</v>
      </c>
      <c r="Q11" s="38">
        <v>5</v>
      </c>
      <c r="R11" s="38">
        <v>1</v>
      </c>
      <c r="S11" s="38">
        <v>2</v>
      </c>
      <c r="T11" s="38">
        <v>3</v>
      </c>
      <c r="U11" s="38">
        <v>3</v>
      </c>
      <c r="V11" s="38">
        <v>1</v>
      </c>
      <c r="W11" s="38">
        <v>2</v>
      </c>
      <c r="X11" s="38">
        <v>3</v>
      </c>
      <c r="Y11" s="38">
        <v>3</v>
      </c>
      <c r="Z11" s="38">
        <v>2</v>
      </c>
      <c r="AA11" s="38">
        <v>1</v>
      </c>
      <c r="AB11" s="38">
        <v>3</v>
      </c>
      <c r="AC11" s="38">
        <v>3</v>
      </c>
      <c r="AD11" s="38">
        <v>4</v>
      </c>
      <c r="AE11" s="38">
        <v>5</v>
      </c>
      <c r="AF11" s="38">
        <v>2</v>
      </c>
      <c r="AG11" s="38">
        <v>3</v>
      </c>
      <c r="AH11" s="38">
        <v>3</v>
      </c>
      <c r="AI11" s="38">
        <v>2</v>
      </c>
      <c r="AJ11" s="38">
        <v>4</v>
      </c>
      <c r="AK11" s="38">
        <v>4</v>
      </c>
      <c r="AL11" s="44">
        <v>2</v>
      </c>
      <c r="AM11" s="44">
        <v>3</v>
      </c>
      <c r="AN11" s="38">
        <v>4</v>
      </c>
      <c r="AO11" s="38">
        <v>2</v>
      </c>
      <c r="AP11" s="38">
        <v>2</v>
      </c>
      <c r="AQ11" s="39">
        <v>1</v>
      </c>
      <c r="AZ11" s="1">
        <f>Fragen!B35</f>
        <v>0</v>
      </c>
      <c r="BA11" s="1"/>
      <c r="BB11" s="1"/>
      <c r="BD11">
        <f t="shared" si="0"/>
        <v>10</v>
      </c>
      <c r="BE11">
        <f t="shared" si="1"/>
        <v>10</v>
      </c>
      <c r="BF11" t="str">
        <f t="shared" si="2"/>
        <v>Stadtplanung</v>
      </c>
      <c r="BI11">
        <f t="shared" si="3"/>
        <v>43.678920393835078</v>
      </c>
      <c r="BJ11" s="28">
        <f t="shared" si="4"/>
        <v>3.9601574453934196</v>
      </c>
    </row>
    <row r="12" spans="1:62">
      <c r="A12" s="37" t="s">
        <v>48</v>
      </c>
      <c r="B12" s="44">
        <v>3</v>
      </c>
      <c r="C12" s="38">
        <v>2</v>
      </c>
      <c r="D12" s="38">
        <v>1</v>
      </c>
      <c r="E12" s="38">
        <v>4</v>
      </c>
      <c r="F12" s="38">
        <v>4</v>
      </c>
      <c r="G12" s="38">
        <v>1</v>
      </c>
      <c r="H12" s="38">
        <v>3</v>
      </c>
      <c r="I12" s="38">
        <v>3</v>
      </c>
      <c r="J12" s="38">
        <v>2</v>
      </c>
      <c r="K12" s="38">
        <v>1</v>
      </c>
      <c r="L12" s="38">
        <v>2</v>
      </c>
      <c r="M12" s="38">
        <v>2</v>
      </c>
      <c r="N12" s="38">
        <v>2</v>
      </c>
      <c r="O12" s="38">
        <v>2</v>
      </c>
      <c r="P12" s="38">
        <v>1</v>
      </c>
      <c r="Q12" s="38">
        <v>3</v>
      </c>
      <c r="R12" s="38">
        <v>1</v>
      </c>
      <c r="S12" s="38">
        <v>2</v>
      </c>
      <c r="T12" s="38">
        <v>2</v>
      </c>
      <c r="U12" s="38">
        <v>3</v>
      </c>
      <c r="V12" s="38">
        <v>2</v>
      </c>
      <c r="W12" s="38">
        <v>2</v>
      </c>
      <c r="X12" s="38">
        <v>2</v>
      </c>
      <c r="Y12" s="38">
        <v>2</v>
      </c>
      <c r="Z12" s="38">
        <v>2</v>
      </c>
      <c r="AA12" s="38">
        <v>1</v>
      </c>
      <c r="AB12" s="38">
        <v>2</v>
      </c>
      <c r="AC12" s="38">
        <v>2</v>
      </c>
      <c r="AD12" s="38">
        <v>1</v>
      </c>
      <c r="AE12" s="38">
        <v>4</v>
      </c>
      <c r="AF12" s="38">
        <v>5</v>
      </c>
      <c r="AG12" s="38">
        <v>2</v>
      </c>
      <c r="AH12" s="38">
        <v>2</v>
      </c>
      <c r="AI12" s="38">
        <v>1</v>
      </c>
      <c r="AJ12" s="38">
        <v>5</v>
      </c>
      <c r="AK12" s="38">
        <v>5</v>
      </c>
      <c r="AL12" s="44">
        <v>3</v>
      </c>
      <c r="AM12" s="44">
        <v>1</v>
      </c>
      <c r="AN12" s="38">
        <v>4</v>
      </c>
      <c r="AO12" s="38">
        <v>2</v>
      </c>
      <c r="AP12" s="38">
        <v>2</v>
      </c>
      <c r="AQ12" s="39">
        <v>2</v>
      </c>
      <c r="AZ12" s="1">
        <f>Fragen!B38</f>
        <v>0</v>
      </c>
      <c r="BA12" s="1"/>
      <c r="BB12" s="1"/>
      <c r="BD12">
        <f t="shared" si="0"/>
        <v>11</v>
      </c>
      <c r="BE12">
        <f t="shared" si="1"/>
        <v>11</v>
      </c>
      <c r="BF12" t="str">
        <f t="shared" si="2"/>
        <v>Bauüberwachung</v>
      </c>
      <c r="BI12">
        <f t="shared" si="3"/>
        <v>43.931214142541918</v>
      </c>
      <c r="BJ12" s="28">
        <f t="shared" si="4"/>
        <v>3.4054218501716971</v>
      </c>
    </row>
    <row r="13" spans="1:62">
      <c r="A13" s="37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9"/>
      <c r="AZ13" s="1"/>
      <c r="BA13" s="1"/>
      <c r="BB13" s="1"/>
      <c r="BD13">
        <f t="shared" si="0"/>
        <v>12</v>
      </c>
      <c r="BE13">
        <f t="shared" si="1"/>
        <v>12</v>
      </c>
      <c r="BF13" t="str">
        <f t="shared" si="2"/>
        <v>Allg. Genehmigungsplanung</v>
      </c>
      <c r="BI13">
        <f t="shared" si="3"/>
        <v>44.905436620782659</v>
      </c>
      <c r="BJ13" s="28">
        <f t="shared" si="4"/>
        <v>1.2633319683758693</v>
      </c>
    </row>
    <row r="14" spans="1:62">
      <c r="A14" s="37" t="s">
        <v>49</v>
      </c>
      <c r="B14" s="44">
        <v>5</v>
      </c>
      <c r="C14" s="38">
        <v>5</v>
      </c>
      <c r="D14" s="38">
        <v>5</v>
      </c>
      <c r="E14" s="38">
        <v>3</v>
      </c>
      <c r="F14" s="38">
        <v>3</v>
      </c>
      <c r="G14" s="38">
        <v>4</v>
      </c>
      <c r="H14" s="38">
        <v>2</v>
      </c>
      <c r="I14" s="38">
        <v>2</v>
      </c>
      <c r="J14" s="38">
        <v>4</v>
      </c>
      <c r="K14" s="38">
        <v>3</v>
      </c>
      <c r="L14" s="38">
        <v>4</v>
      </c>
      <c r="M14" s="38">
        <v>4</v>
      </c>
      <c r="N14" s="38">
        <v>4</v>
      </c>
      <c r="O14" s="38">
        <v>4</v>
      </c>
      <c r="P14" s="38">
        <v>2</v>
      </c>
      <c r="Q14" s="38">
        <v>2</v>
      </c>
      <c r="R14" s="38">
        <v>2</v>
      </c>
      <c r="S14" s="38">
        <v>4</v>
      </c>
      <c r="T14" s="38">
        <v>4</v>
      </c>
      <c r="U14" s="38">
        <v>4</v>
      </c>
      <c r="V14" s="38">
        <v>3</v>
      </c>
      <c r="W14" s="38">
        <v>3</v>
      </c>
      <c r="X14" s="38">
        <v>4</v>
      </c>
      <c r="Y14" s="38">
        <v>4</v>
      </c>
      <c r="Z14" s="38">
        <v>4</v>
      </c>
      <c r="AA14" s="38">
        <v>3</v>
      </c>
      <c r="AB14" s="38">
        <v>4</v>
      </c>
      <c r="AC14" s="38">
        <v>4</v>
      </c>
      <c r="AD14" s="38">
        <v>2</v>
      </c>
      <c r="AE14" s="38">
        <v>3</v>
      </c>
      <c r="AF14" s="38">
        <v>1</v>
      </c>
      <c r="AG14" s="38">
        <v>3</v>
      </c>
      <c r="AH14" s="38">
        <v>3</v>
      </c>
      <c r="AI14" s="38">
        <v>4</v>
      </c>
      <c r="AJ14" s="38">
        <v>2</v>
      </c>
      <c r="AK14" s="38">
        <v>2</v>
      </c>
      <c r="AL14" s="44">
        <v>2</v>
      </c>
      <c r="AM14" s="44">
        <v>2</v>
      </c>
      <c r="AN14" s="38">
        <v>4</v>
      </c>
      <c r="AO14" s="38">
        <v>5</v>
      </c>
      <c r="AP14" s="38">
        <v>4</v>
      </c>
      <c r="AQ14" s="39">
        <v>5</v>
      </c>
      <c r="AZ14" s="1">
        <f>Fragen!B41</f>
        <v>0</v>
      </c>
      <c r="BA14" s="1"/>
      <c r="BB14" s="1"/>
      <c r="BD14">
        <f t="shared" si="0"/>
        <v>13</v>
      </c>
      <c r="BE14">
        <f t="shared" si="1"/>
        <v>13</v>
      </c>
      <c r="BF14" t="str">
        <f t="shared" si="2"/>
        <v>Bauwirtschaft - Bauleitung (Tiefbau)</v>
      </c>
      <c r="BI14">
        <f t="shared" si="3"/>
        <v>46.527403940933141</v>
      </c>
      <c r="BJ14" s="28">
        <f t="shared" si="4"/>
        <v>-2.3029989906181436</v>
      </c>
    </row>
    <row r="15" spans="1:62">
      <c r="A15" s="37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9"/>
      <c r="AZ15" s="1"/>
      <c r="BA15" s="1"/>
      <c r="BB15" s="1"/>
      <c r="BD15">
        <f t="shared" si="0"/>
        <v>14</v>
      </c>
      <c r="BE15">
        <f t="shared" si="1"/>
        <v>14</v>
      </c>
      <c r="BF15" t="str">
        <f t="shared" si="2"/>
        <v>Stahlbau</v>
      </c>
      <c r="BI15">
        <f t="shared" si="3"/>
        <v>46.754811634522426</v>
      </c>
      <c r="BJ15" s="28">
        <f t="shared" si="4"/>
        <v>-2.8030159070413951</v>
      </c>
    </row>
    <row r="16" spans="1:62">
      <c r="A16" s="37" t="s">
        <v>50</v>
      </c>
      <c r="B16" s="44">
        <v>3</v>
      </c>
      <c r="C16" s="38">
        <v>2</v>
      </c>
      <c r="D16" s="38">
        <v>4</v>
      </c>
      <c r="E16" s="38">
        <v>4</v>
      </c>
      <c r="F16" s="38">
        <v>5</v>
      </c>
      <c r="G16" s="38">
        <v>5</v>
      </c>
      <c r="H16" s="38">
        <v>2</v>
      </c>
      <c r="I16" s="38">
        <v>4</v>
      </c>
      <c r="J16" s="38">
        <v>5</v>
      </c>
      <c r="K16" s="38">
        <v>5</v>
      </c>
      <c r="L16" s="38">
        <v>4</v>
      </c>
      <c r="M16" s="38">
        <v>4</v>
      </c>
      <c r="N16" s="38">
        <v>5</v>
      </c>
      <c r="O16" s="38">
        <v>4</v>
      </c>
      <c r="P16" s="38">
        <v>2</v>
      </c>
      <c r="Q16" s="38">
        <v>5</v>
      </c>
      <c r="R16" s="38">
        <v>5</v>
      </c>
      <c r="S16" s="38">
        <v>4</v>
      </c>
      <c r="T16" s="38">
        <v>3</v>
      </c>
      <c r="U16" s="38">
        <v>2</v>
      </c>
      <c r="V16" s="38">
        <v>3</v>
      </c>
      <c r="W16" s="38">
        <v>2</v>
      </c>
      <c r="X16" s="38">
        <v>4</v>
      </c>
      <c r="Y16" s="38">
        <v>4</v>
      </c>
      <c r="Z16" s="38">
        <v>3</v>
      </c>
      <c r="AA16" s="38">
        <v>4</v>
      </c>
      <c r="AB16" s="38">
        <v>3</v>
      </c>
      <c r="AC16" s="38">
        <v>5</v>
      </c>
      <c r="AD16" s="38">
        <v>5</v>
      </c>
      <c r="AE16" s="38">
        <v>2</v>
      </c>
      <c r="AF16" s="38">
        <v>5</v>
      </c>
      <c r="AG16" s="38">
        <v>1</v>
      </c>
      <c r="AH16" s="38">
        <v>4</v>
      </c>
      <c r="AI16" s="38">
        <v>5</v>
      </c>
      <c r="AJ16" s="38">
        <v>3</v>
      </c>
      <c r="AK16" s="38">
        <v>3</v>
      </c>
      <c r="AL16" s="44">
        <v>4</v>
      </c>
      <c r="AM16" s="44">
        <v>2</v>
      </c>
      <c r="AN16" s="38">
        <v>2</v>
      </c>
      <c r="AO16" s="38">
        <v>4</v>
      </c>
      <c r="AP16" s="38">
        <v>4</v>
      </c>
      <c r="AQ16" s="39">
        <v>5</v>
      </c>
      <c r="AZ16" s="1">
        <f>Fragen!B44</f>
        <v>0</v>
      </c>
      <c r="BA16" s="1"/>
      <c r="BB16" s="1"/>
      <c r="BD16">
        <f t="shared" si="0"/>
        <v>15</v>
      </c>
      <c r="BE16">
        <f t="shared" si="1"/>
        <v>15</v>
      </c>
      <c r="BF16" t="str">
        <f t="shared" si="2"/>
        <v>Bauindustrie - Techn. Außendienst</v>
      </c>
      <c r="BI16">
        <f t="shared" si="3"/>
        <v>46.90635867171212</v>
      </c>
      <c r="BJ16" s="28">
        <f t="shared" si="4"/>
        <v>-3.1362327874057128</v>
      </c>
    </row>
    <row r="17" spans="1:62">
      <c r="A17" s="37" t="s">
        <v>52</v>
      </c>
      <c r="B17" s="44">
        <v>1</v>
      </c>
      <c r="C17" s="38">
        <v>2</v>
      </c>
      <c r="D17" s="38">
        <v>3</v>
      </c>
      <c r="E17" s="38">
        <v>4</v>
      </c>
      <c r="F17" s="38">
        <v>5</v>
      </c>
      <c r="G17" s="38">
        <v>2</v>
      </c>
      <c r="H17" s="38">
        <v>5</v>
      </c>
      <c r="I17" s="38">
        <v>3</v>
      </c>
      <c r="J17" s="38">
        <v>4</v>
      </c>
      <c r="K17" s="38">
        <v>2</v>
      </c>
      <c r="L17" s="38">
        <v>4</v>
      </c>
      <c r="M17" s="38">
        <v>4</v>
      </c>
      <c r="N17" s="38">
        <v>4</v>
      </c>
      <c r="O17" s="38">
        <v>4</v>
      </c>
      <c r="P17" s="38">
        <v>3</v>
      </c>
      <c r="Q17" s="38">
        <v>4</v>
      </c>
      <c r="R17" s="38">
        <v>1</v>
      </c>
      <c r="S17" s="38">
        <v>4</v>
      </c>
      <c r="T17" s="38">
        <v>2</v>
      </c>
      <c r="U17" s="38">
        <v>4</v>
      </c>
      <c r="V17" s="38">
        <v>2</v>
      </c>
      <c r="W17" s="38">
        <v>1</v>
      </c>
      <c r="X17" s="38">
        <v>2</v>
      </c>
      <c r="Y17" s="38">
        <v>2</v>
      </c>
      <c r="Z17" s="38">
        <v>2</v>
      </c>
      <c r="AA17" s="38">
        <v>5</v>
      </c>
      <c r="AB17" s="38">
        <v>3</v>
      </c>
      <c r="AC17" s="38">
        <v>4</v>
      </c>
      <c r="AD17" s="38">
        <v>5</v>
      </c>
      <c r="AE17" s="38">
        <v>2</v>
      </c>
      <c r="AF17" s="38">
        <v>2</v>
      </c>
      <c r="AG17" s="38">
        <v>2</v>
      </c>
      <c r="AH17" s="38">
        <v>4</v>
      </c>
      <c r="AI17" s="38">
        <v>1</v>
      </c>
      <c r="AJ17" s="38">
        <v>5</v>
      </c>
      <c r="AK17" s="38">
        <v>5</v>
      </c>
      <c r="AL17" s="44">
        <v>2</v>
      </c>
      <c r="AM17" s="44">
        <v>1</v>
      </c>
      <c r="AN17" s="38">
        <v>3</v>
      </c>
      <c r="AO17" s="38">
        <v>4</v>
      </c>
      <c r="AP17" s="38">
        <v>4</v>
      </c>
      <c r="AQ17" s="39">
        <v>5</v>
      </c>
      <c r="AZ17" s="1">
        <f>Fragen!B47</f>
        <v>0</v>
      </c>
      <c r="BA17" s="1"/>
      <c r="BB17" s="1"/>
      <c r="BD17">
        <f t="shared" si="0"/>
        <v>16</v>
      </c>
      <c r="BE17">
        <f t="shared" si="1"/>
        <v>16</v>
      </c>
      <c r="BF17" t="str">
        <f t="shared" si="2"/>
        <v>Projektentwicklung</v>
      </c>
      <c r="BI17">
        <f t="shared" si="3"/>
        <v>47.290696335056502</v>
      </c>
      <c r="BJ17" s="28">
        <f t="shared" si="4"/>
        <v>-3.981302407775944</v>
      </c>
    </row>
    <row r="18" spans="1:62">
      <c r="A18" s="37" t="s">
        <v>53</v>
      </c>
      <c r="B18" s="44">
        <v>2</v>
      </c>
      <c r="C18" s="38">
        <v>3</v>
      </c>
      <c r="D18" s="38">
        <v>2</v>
      </c>
      <c r="E18" s="38">
        <v>5</v>
      </c>
      <c r="F18" s="38">
        <v>5</v>
      </c>
      <c r="G18" s="38">
        <v>3</v>
      </c>
      <c r="H18" s="38">
        <v>4</v>
      </c>
      <c r="I18" s="38">
        <v>3</v>
      </c>
      <c r="J18" s="38">
        <v>2</v>
      </c>
      <c r="K18" s="38">
        <v>2</v>
      </c>
      <c r="L18" s="38">
        <v>3</v>
      </c>
      <c r="M18" s="38">
        <v>3</v>
      </c>
      <c r="N18" s="38">
        <v>3</v>
      </c>
      <c r="O18" s="38">
        <v>3</v>
      </c>
      <c r="P18" s="38">
        <v>4</v>
      </c>
      <c r="Q18" s="38">
        <v>3</v>
      </c>
      <c r="R18" s="38">
        <v>2</v>
      </c>
      <c r="S18" s="38">
        <v>3</v>
      </c>
      <c r="T18" s="38">
        <v>2</v>
      </c>
      <c r="U18" s="38">
        <v>3</v>
      </c>
      <c r="V18" s="38">
        <v>3</v>
      </c>
      <c r="W18" s="38">
        <v>2</v>
      </c>
      <c r="X18" s="38">
        <v>2</v>
      </c>
      <c r="Y18" s="38">
        <v>3</v>
      </c>
      <c r="Z18" s="38">
        <v>3</v>
      </c>
      <c r="AA18" s="38">
        <v>4</v>
      </c>
      <c r="AB18" s="38">
        <v>3</v>
      </c>
      <c r="AC18" s="38">
        <v>2</v>
      </c>
      <c r="AD18" s="38">
        <v>5</v>
      </c>
      <c r="AE18" s="38">
        <v>2</v>
      </c>
      <c r="AF18" s="38">
        <v>3</v>
      </c>
      <c r="AG18" s="38">
        <v>4</v>
      </c>
      <c r="AH18" s="38">
        <v>4</v>
      </c>
      <c r="AI18" s="38">
        <v>5</v>
      </c>
      <c r="AJ18" s="38">
        <v>3</v>
      </c>
      <c r="AK18" s="38">
        <v>3</v>
      </c>
      <c r="AL18" s="44">
        <v>4</v>
      </c>
      <c r="AM18" s="44">
        <v>3</v>
      </c>
      <c r="AN18" s="38">
        <v>4</v>
      </c>
      <c r="AO18" s="38">
        <v>4</v>
      </c>
      <c r="AP18" s="38">
        <v>4</v>
      </c>
      <c r="AQ18" s="39">
        <v>4</v>
      </c>
      <c r="AZ18" s="1">
        <f>Fragen!B50</f>
        <v>0</v>
      </c>
      <c r="BA18" s="1"/>
      <c r="BB18" s="1"/>
      <c r="BD18">
        <f t="shared" si="0"/>
        <v>17</v>
      </c>
      <c r="BE18">
        <f t="shared" si="1"/>
        <v>17</v>
      </c>
      <c r="BF18" t="str">
        <f t="shared" si="2"/>
        <v>Stahlbetonbau</v>
      </c>
      <c r="BI18">
        <f t="shared" si="3"/>
        <v>47.634165622078825</v>
      </c>
      <c r="BJ18" s="28">
        <f t="shared" si="4"/>
        <v>-4.7365119218971463</v>
      </c>
    </row>
    <row r="19" spans="1:62">
      <c r="A19" s="40" t="s">
        <v>54</v>
      </c>
      <c r="B19" s="47">
        <v>4</v>
      </c>
      <c r="C19" s="41">
        <v>3</v>
      </c>
      <c r="D19" s="41">
        <v>4</v>
      </c>
      <c r="E19" s="41">
        <v>2</v>
      </c>
      <c r="F19" s="41">
        <v>2</v>
      </c>
      <c r="G19" s="41">
        <v>4</v>
      </c>
      <c r="H19" s="41">
        <v>5</v>
      </c>
      <c r="I19" s="41">
        <v>5</v>
      </c>
      <c r="J19" s="41">
        <v>2</v>
      </c>
      <c r="K19" s="41">
        <v>5</v>
      </c>
      <c r="L19" s="41">
        <v>3</v>
      </c>
      <c r="M19" s="41">
        <v>3</v>
      </c>
      <c r="N19" s="41">
        <v>3</v>
      </c>
      <c r="O19" s="41">
        <v>3</v>
      </c>
      <c r="P19" s="41">
        <v>4</v>
      </c>
      <c r="Q19" s="41">
        <v>5</v>
      </c>
      <c r="R19" s="41">
        <v>5</v>
      </c>
      <c r="S19" s="41">
        <v>4</v>
      </c>
      <c r="T19" s="41">
        <v>4</v>
      </c>
      <c r="U19" s="41">
        <v>2</v>
      </c>
      <c r="V19" s="41">
        <v>4</v>
      </c>
      <c r="W19" s="41">
        <v>4</v>
      </c>
      <c r="X19" s="41">
        <v>3</v>
      </c>
      <c r="Y19" s="41">
        <v>3</v>
      </c>
      <c r="Z19" s="41">
        <v>2</v>
      </c>
      <c r="AA19" s="41">
        <v>2</v>
      </c>
      <c r="AB19" s="41">
        <v>4</v>
      </c>
      <c r="AC19" s="41">
        <v>4</v>
      </c>
      <c r="AD19" s="41">
        <v>1</v>
      </c>
      <c r="AE19" s="41">
        <v>2</v>
      </c>
      <c r="AF19" s="41">
        <v>3</v>
      </c>
      <c r="AG19" s="41">
        <v>3</v>
      </c>
      <c r="AH19" s="41">
        <v>5</v>
      </c>
      <c r="AI19" s="41">
        <v>3</v>
      </c>
      <c r="AJ19" s="41">
        <v>4</v>
      </c>
      <c r="AK19" s="41">
        <v>4</v>
      </c>
      <c r="AL19" s="41">
        <v>4</v>
      </c>
      <c r="AM19" s="41">
        <v>4</v>
      </c>
      <c r="AN19" s="41">
        <v>2</v>
      </c>
      <c r="AO19" s="41">
        <v>3</v>
      </c>
      <c r="AP19" s="41">
        <v>3</v>
      </c>
      <c r="AQ19" s="42">
        <v>2</v>
      </c>
      <c r="AZ19" s="1">
        <f>Fragen!B53</f>
        <v>0</v>
      </c>
      <c r="BA19" s="1"/>
      <c r="BB19" s="1"/>
      <c r="BD19">
        <f t="shared" si="0"/>
        <v>18</v>
      </c>
      <c r="BE19">
        <f t="shared" si="1"/>
        <v>18</v>
      </c>
      <c r="BF19" t="str">
        <f t="shared" si="2"/>
        <v>Spannbetonbau</v>
      </c>
      <c r="BI19">
        <f t="shared" si="3"/>
        <v>47.912005296497782</v>
      </c>
      <c r="BJ19" s="28">
        <f t="shared" si="4"/>
        <v>-5.34741709871982</v>
      </c>
    </row>
    <row r="20" spans="1:62" ht="16.5" thickBot="1">
      <c r="BD20">
        <f t="shared" si="0"/>
        <v>19</v>
      </c>
      <c r="BE20">
        <f t="shared" si="1"/>
        <v>19</v>
      </c>
      <c r="BF20" t="str">
        <f t="shared" si="2"/>
        <v>Vermessung</v>
      </c>
      <c r="BI20">
        <f t="shared" si="3"/>
        <v>48.62134799230838</v>
      </c>
      <c r="BJ20" s="28">
        <f t="shared" si="4"/>
        <v>-6.9070976084177227</v>
      </c>
    </row>
    <row r="21" spans="1:62">
      <c r="A21" t="s">
        <v>73</v>
      </c>
      <c r="B21">
        <f t="shared" ref="B21:AQ21" si="5">ABS($AZ2-B2)^$AZ21</f>
        <v>5.4189919336718404</v>
      </c>
      <c r="C21">
        <f t="shared" si="5"/>
        <v>4.2870938501451725</v>
      </c>
      <c r="D21">
        <f t="shared" si="5"/>
        <v>3.1694019256486143</v>
      </c>
      <c r="E21">
        <f t="shared" si="5"/>
        <v>4.2870938501451725</v>
      </c>
      <c r="F21">
        <f t="shared" si="5"/>
        <v>4.2870938501451725</v>
      </c>
      <c r="G21">
        <f t="shared" si="5"/>
        <v>5.4189919336718404</v>
      </c>
      <c r="H21">
        <f t="shared" si="5"/>
        <v>2.0705298476827552</v>
      </c>
      <c r="I21">
        <f t="shared" si="5"/>
        <v>2.0705298476827552</v>
      </c>
      <c r="J21">
        <f t="shared" si="5"/>
        <v>4.2870938501451725</v>
      </c>
      <c r="K21">
        <f t="shared" si="5"/>
        <v>3.1694019256486143</v>
      </c>
      <c r="L21">
        <f t="shared" si="5"/>
        <v>3.1694019256486143</v>
      </c>
      <c r="M21">
        <f t="shared" si="5"/>
        <v>4.2870938501451725</v>
      </c>
      <c r="N21">
        <f t="shared" si="5"/>
        <v>4.2870938501451725</v>
      </c>
      <c r="O21">
        <f t="shared" si="5"/>
        <v>3.1694019256486143</v>
      </c>
      <c r="P21">
        <f t="shared" si="5"/>
        <v>1</v>
      </c>
      <c r="Q21">
        <f t="shared" si="5"/>
        <v>2.0705298476827552</v>
      </c>
      <c r="R21">
        <f t="shared" si="5"/>
        <v>3.1694019256486143</v>
      </c>
      <c r="S21">
        <f t="shared" si="5"/>
        <v>2.0705298476827552</v>
      </c>
      <c r="T21">
        <f t="shared" si="5"/>
        <v>3.1694019256486143</v>
      </c>
      <c r="U21">
        <f t="shared" si="5"/>
        <v>3.1694019256486143</v>
      </c>
      <c r="V21">
        <f t="shared" si="5"/>
        <v>2.0705298476827552</v>
      </c>
      <c r="W21">
        <f t="shared" si="5"/>
        <v>3.1694019256486143</v>
      </c>
      <c r="X21">
        <f t="shared" si="5"/>
        <v>3.1694019256486143</v>
      </c>
      <c r="Y21">
        <f t="shared" si="5"/>
        <v>4.2870938501451725</v>
      </c>
      <c r="Z21">
        <f t="shared" si="5"/>
        <v>4.2870938501451725</v>
      </c>
      <c r="AA21">
        <f t="shared" si="5"/>
        <v>3.1694019256486143</v>
      </c>
      <c r="AB21">
        <f t="shared" si="5"/>
        <v>4.2870938501451725</v>
      </c>
      <c r="AC21">
        <f t="shared" si="5"/>
        <v>4.2870938501451725</v>
      </c>
      <c r="AD21">
        <f t="shared" si="5"/>
        <v>5.4189919336718404</v>
      </c>
      <c r="AE21">
        <f t="shared" si="5"/>
        <v>5.4189919336718404</v>
      </c>
      <c r="AF21">
        <f t="shared" si="5"/>
        <v>1</v>
      </c>
      <c r="AG21">
        <f t="shared" si="5"/>
        <v>4.2870938501451725</v>
      </c>
      <c r="AH21">
        <f t="shared" si="5"/>
        <v>2.0705298476827552</v>
      </c>
      <c r="AI21">
        <f t="shared" si="5"/>
        <v>5.4189919336718404</v>
      </c>
      <c r="AJ21">
        <f t="shared" si="5"/>
        <v>1</v>
      </c>
      <c r="AK21">
        <f t="shared" si="5"/>
        <v>1</v>
      </c>
      <c r="AL21">
        <f t="shared" si="5"/>
        <v>3.1694019256486143</v>
      </c>
      <c r="AM21">
        <f t="shared" si="5"/>
        <v>2.0705298476827552</v>
      </c>
      <c r="AN21">
        <f t="shared" si="5"/>
        <v>3.1694019256486143</v>
      </c>
      <c r="AO21">
        <f t="shared" si="5"/>
        <v>4.2870938501451725</v>
      </c>
      <c r="AP21">
        <f t="shared" si="5"/>
        <v>4.2870938501451725</v>
      </c>
      <c r="AQ21">
        <f t="shared" si="5"/>
        <v>5.4189919336718404</v>
      </c>
      <c r="AS21" t="s">
        <v>100</v>
      </c>
      <c r="AZ21" s="31">
        <v>1.05</v>
      </c>
      <c r="BA21">
        <f>4*AZ21</f>
        <v>4.2</v>
      </c>
      <c r="BD21">
        <f t="shared" si="0"/>
        <v>20</v>
      </c>
      <c r="BE21">
        <f t="shared" si="1"/>
        <v>20</v>
      </c>
      <c r="BF21" t="str">
        <f t="shared" si="2"/>
        <v>Brandschutzplanung</v>
      </c>
      <c r="BI21">
        <f t="shared" si="3"/>
        <v>48.888836175842613</v>
      </c>
      <c r="BJ21" s="28">
        <f t="shared" si="4"/>
        <v>-7.4952422511930683</v>
      </c>
    </row>
    <row r="22" spans="1:62">
      <c r="A22" t="s">
        <v>74</v>
      </c>
      <c r="B22">
        <f t="shared" ref="B22:AQ22" si="6">ABS($AZ3-B3)^$AZ22</f>
        <v>6.3652505777321169</v>
      </c>
      <c r="C22">
        <f t="shared" si="6"/>
        <v>4.9245776533796644</v>
      </c>
      <c r="D22">
        <f t="shared" si="6"/>
        <v>2.2191389441356897</v>
      </c>
      <c r="E22">
        <f t="shared" si="6"/>
        <v>6.3652505777321169</v>
      </c>
      <c r="F22">
        <f t="shared" si="6"/>
        <v>6.3652505777321169</v>
      </c>
      <c r="G22">
        <f t="shared" si="6"/>
        <v>6.3652505777321169</v>
      </c>
      <c r="H22">
        <f t="shared" si="6"/>
        <v>3.5374429370440996</v>
      </c>
      <c r="I22">
        <f t="shared" si="6"/>
        <v>3.5374429370440996</v>
      </c>
      <c r="J22">
        <f t="shared" si="6"/>
        <v>6.3652505777321169</v>
      </c>
      <c r="K22">
        <f t="shared" si="6"/>
        <v>4.9245776533796644</v>
      </c>
      <c r="L22">
        <f t="shared" si="6"/>
        <v>4.9245776533796644</v>
      </c>
      <c r="M22">
        <f t="shared" si="6"/>
        <v>4.9245776533796644</v>
      </c>
      <c r="N22">
        <f t="shared" si="6"/>
        <v>4.9245776533796644</v>
      </c>
      <c r="O22">
        <f t="shared" si="6"/>
        <v>3.5374429370440996</v>
      </c>
      <c r="P22">
        <f t="shared" si="6"/>
        <v>2.2191389441356897</v>
      </c>
      <c r="Q22">
        <f t="shared" si="6"/>
        <v>3.5374429370440996</v>
      </c>
      <c r="R22">
        <f t="shared" si="6"/>
        <v>4.9245776533796644</v>
      </c>
      <c r="S22">
        <f t="shared" si="6"/>
        <v>4.9245776533796644</v>
      </c>
      <c r="T22">
        <f t="shared" si="6"/>
        <v>4.9245776533796644</v>
      </c>
      <c r="U22">
        <f t="shared" si="6"/>
        <v>4.9245776533796644</v>
      </c>
      <c r="V22">
        <f t="shared" si="6"/>
        <v>3.5374429370440996</v>
      </c>
      <c r="W22">
        <f t="shared" si="6"/>
        <v>2.2191389441356897</v>
      </c>
      <c r="X22">
        <f t="shared" si="6"/>
        <v>2.2191389441356897</v>
      </c>
      <c r="Y22">
        <f t="shared" si="6"/>
        <v>3.5374429370440996</v>
      </c>
      <c r="Z22">
        <f t="shared" si="6"/>
        <v>4.9245776533796644</v>
      </c>
      <c r="AA22">
        <f t="shared" si="6"/>
        <v>3.5374429370440996</v>
      </c>
      <c r="AB22">
        <f t="shared" si="6"/>
        <v>4.9245776533796644</v>
      </c>
      <c r="AC22">
        <f t="shared" si="6"/>
        <v>6.3652505777321169</v>
      </c>
      <c r="AD22">
        <f t="shared" si="6"/>
        <v>6.3652505777321169</v>
      </c>
      <c r="AE22">
        <f t="shared" si="6"/>
        <v>4.9245776533796644</v>
      </c>
      <c r="AF22">
        <f t="shared" si="6"/>
        <v>3.5374429370440996</v>
      </c>
      <c r="AG22">
        <f t="shared" si="6"/>
        <v>4.9245776533796644</v>
      </c>
      <c r="AH22">
        <f t="shared" si="6"/>
        <v>3.5374429370440996</v>
      </c>
      <c r="AI22">
        <f t="shared" si="6"/>
        <v>6.3652505777321169</v>
      </c>
      <c r="AJ22">
        <f t="shared" si="6"/>
        <v>3.5374429370440996</v>
      </c>
      <c r="AK22">
        <f t="shared" si="6"/>
        <v>2.2191389441356897</v>
      </c>
      <c r="AL22">
        <f t="shared" si="6"/>
        <v>4.9245776533796644</v>
      </c>
      <c r="AM22">
        <f t="shared" si="6"/>
        <v>3.5374429370440996</v>
      </c>
      <c r="AN22">
        <f t="shared" si="6"/>
        <v>4.9245776533796644</v>
      </c>
      <c r="AO22">
        <f t="shared" si="6"/>
        <v>6.3652505777321169</v>
      </c>
      <c r="AP22">
        <f t="shared" si="6"/>
        <v>6.3652505777321169</v>
      </c>
      <c r="AQ22">
        <f t="shared" si="6"/>
        <v>6.3652505777321169</v>
      </c>
      <c r="AZ22" s="32">
        <v>1.1499999999999999</v>
      </c>
      <c r="BA22">
        <f t="shared" ref="BA22:BA38" si="7">4*AZ22</f>
        <v>4.5999999999999996</v>
      </c>
      <c r="BD22">
        <f t="shared" si="0"/>
        <v>21</v>
      </c>
      <c r="BE22">
        <f t="shared" si="1"/>
        <v>21</v>
      </c>
      <c r="BF22" t="str">
        <f t="shared" si="2"/>
        <v>Bauphysikalische Planung</v>
      </c>
      <c r="BI22">
        <f t="shared" si="3"/>
        <v>49.353351668839551</v>
      </c>
      <c r="BJ22" s="28">
        <f t="shared" si="4"/>
        <v>-8.5166043729981276</v>
      </c>
    </row>
    <row r="23" spans="1:62">
      <c r="A23" t="s">
        <v>75</v>
      </c>
      <c r="B23">
        <f t="shared" ref="B23:AQ23" si="8">ABS($AZ4-B4)^$AZ23</f>
        <v>3</v>
      </c>
      <c r="C23">
        <f t="shared" si="8"/>
        <v>2</v>
      </c>
      <c r="D23">
        <f t="shared" si="8"/>
        <v>3</v>
      </c>
      <c r="E23">
        <f t="shared" si="8"/>
        <v>2</v>
      </c>
      <c r="F23">
        <f t="shared" si="8"/>
        <v>3</v>
      </c>
      <c r="G23">
        <f t="shared" si="8"/>
        <v>4</v>
      </c>
      <c r="H23">
        <f t="shared" si="8"/>
        <v>1</v>
      </c>
      <c r="I23">
        <f t="shared" si="8"/>
        <v>3</v>
      </c>
      <c r="J23">
        <f t="shared" si="8"/>
        <v>2</v>
      </c>
      <c r="K23">
        <f t="shared" si="8"/>
        <v>3</v>
      </c>
      <c r="L23">
        <f t="shared" si="8"/>
        <v>2</v>
      </c>
      <c r="M23">
        <f t="shared" si="8"/>
        <v>2</v>
      </c>
      <c r="N23">
        <f t="shared" si="8"/>
        <v>2</v>
      </c>
      <c r="O23">
        <f t="shared" si="8"/>
        <v>2</v>
      </c>
      <c r="P23">
        <f t="shared" si="8"/>
        <v>4</v>
      </c>
      <c r="Q23">
        <f t="shared" si="8"/>
        <v>2</v>
      </c>
      <c r="R23">
        <f t="shared" si="8"/>
        <v>4</v>
      </c>
      <c r="S23">
        <f t="shared" si="8"/>
        <v>3</v>
      </c>
      <c r="T23">
        <f t="shared" si="8"/>
        <v>3</v>
      </c>
      <c r="U23">
        <f t="shared" si="8"/>
        <v>2</v>
      </c>
      <c r="V23">
        <f t="shared" si="8"/>
        <v>3</v>
      </c>
      <c r="W23">
        <f t="shared" si="8"/>
        <v>3</v>
      </c>
      <c r="X23">
        <f t="shared" si="8"/>
        <v>3</v>
      </c>
      <c r="Y23">
        <f t="shared" si="8"/>
        <v>2</v>
      </c>
      <c r="Z23">
        <f t="shared" si="8"/>
        <v>3</v>
      </c>
      <c r="AA23">
        <f t="shared" si="8"/>
        <v>3</v>
      </c>
      <c r="AB23">
        <f t="shared" si="8"/>
        <v>3</v>
      </c>
      <c r="AC23">
        <f t="shared" si="8"/>
        <v>3</v>
      </c>
      <c r="AD23">
        <f t="shared" si="8"/>
        <v>4</v>
      </c>
      <c r="AE23">
        <f t="shared" si="8"/>
        <v>2</v>
      </c>
      <c r="AF23">
        <f t="shared" si="8"/>
        <v>1</v>
      </c>
      <c r="AG23">
        <f t="shared" si="8"/>
        <v>2</v>
      </c>
      <c r="AH23">
        <f t="shared" si="8"/>
        <v>2</v>
      </c>
      <c r="AI23">
        <f t="shared" si="8"/>
        <v>4</v>
      </c>
      <c r="AJ23">
        <f t="shared" si="8"/>
        <v>1</v>
      </c>
      <c r="AK23">
        <f t="shared" si="8"/>
        <v>1</v>
      </c>
      <c r="AL23">
        <f t="shared" ref="AL23" si="9">ABS($AZ4-AL4)^$AZ23</f>
        <v>4</v>
      </c>
      <c r="AM23">
        <f t="shared" si="8"/>
        <v>3</v>
      </c>
      <c r="AN23">
        <f t="shared" si="8"/>
        <v>3</v>
      </c>
      <c r="AO23">
        <f t="shared" si="8"/>
        <v>1</v>
      </c>
      <c r="AP23">
        <f t="shared" si="8"/>
        <v>1</v>
      </c>
      <c r="AQ23">
        <f t="shared" si="8"/>
        <v>2</v>
      </c>
      <c r="AS23" t="s">
        <v>98</v>
      </c>
      <c r="AZ23" s="32">
        <v>1</v>
      </c>
      <c r="BA23">
        <f t="shared" si="7"/>
        <v>4</v>
      </c>
      <c r="BD23">
        <f t="shared" si="0"/>
        <v>22</v>
      </c>
      <c r="BE23">
        <f t="shared" si="1"/>
        <v>22</v>
      </c>
      <c r="BF23" t="str">
        <f t="shared" si="2"/>
        <v>Glas-/Aluminiumbau</v>
      </c>
      <c r="BI23">
        <f t="shared" si="3"/>
        <v>49.581753690942207</v>
      </c>
      <c r="BJ23" s="28">
        <f t="shared" si="4"/>
        <v>-9.0188075878236731</v>
      </c>
    </row>
    <row r="24" spans="1:62">
      <c r="A24" t="s">
        <v>76</v>
      </c>
      <c r="B24">
        <f t="shared" ref="B24:AQ24" si="10">ABS($AZ5-B5)^$AZ24</f>
        <v>2</v>
      </c>
      <c r="C24">
        <f t="shared" si="10"/>
        <v>2</v>
      </c>
      <c r="D24">
        <f t="shared" si="10"/>
        <v>4</v>
      </c>
      <c r="E24">
        <f t="shared" si="10"/>
        <v>2</v>
      </c>
      <c r="F24">
        <f t="shared" si="10"/>
        <v>2</v>
      </c>
      <c r="G24">
        <f t="shared" si="10"/>
        <v>2</v>
      </c>
      <c r="H24">
        <f t="shared" si="10"/>
        <v>1</v>
      </c>
      <c r="I24">
        <f t="shared" si="10"/>
        <v>2</v>
      </c>
      <c r="J24">
        <f t="shared" si="10"/>
        <v>1</v>
      </c>
      <c r="K24">
        <f t="shared" si="10"/>
        <v>1</v>
      </c>
      <c r="L24">
        <f t="shared" si="10"/>
        <v>2</v>
      </c>
      <c r="M24">
        <f t="shared" si="10"/>
        <v>2</v>
      </c>
      <c r="N24">
        <f t="shared" si="10"/>
        <v>2</v>
      </c>
      <c r="O24">
        <f t="shared" si="10"/>
        <v>3</v>
      </c>
      <c r="P24">
        <f t="shared" si="10"/>
        <v>2</v>
      </c>
      <c r="Q24">
        <f t="shared" si="10"/>
        <v>2</v>
      </c>
      <c r="R24">
        <f t="shared" si="10"/>
        <v>1</v>
      </c>
      <c r="S24">
        <f t="shared" si="10"/>
        <v>2</v>
      </c>
      <c r="T24">
        <f t="shared" si="10"/>
        <v>2</v>
      </c>
      <c r="U24">
        <f t="shared" si="10"/>
        <v>3</v>
      </c>
      <c r="V24">
        <f t="shared" si="10"/>
        <v>3</v>
      </c>
      <c r="W24">
        <f t="shared" si="10"/>
        <v>2</v>
      </c>
      <c r="X24">
        <f t="shared" si="10"/>
        <v>2</v>
      </c>
      <c r="Y24">
        <f t="shared" si="10"/>
        <v>3</v>
      </c>
      <c r="Z24">
        <f t="shared" si="10"/>
        <v>2</v>
      </c>
      <c r="AA24">
        <f t="shared" si="10"/>
        <v>2</v>
      </c>
      <c r="AB24">
        <f t="shared" si="10"/>
        <v>2</v>
      </c>
      <c r="AC24">
        <f t="shared" si="10"/>
        <v>4</v>
      </c>
      <c r="AD24">
        <f t="shared" si="10"/>
        <v>3</v>
      </c>
      <c r="AE24">
        <f t="shared" si="10"/>
        <v>1</v>
      </c>
      <c r="AF24">
        <f t="shared" si="10"/>
        <v>2</v>
      </c>
      <c r="AG24">
        <f t="shared" si="10"/>
        <v>2</v>
      </c>
      <c r="AH24">
        <f t="shared" si="10"/>
        <v>1</v>
      </c>
      <c r="AI24">
        <f t="shared" si="10"/>
        <v>2</v>
      </c>
      <c r="AJ24">
        <f t="shared" si="10"/>
        <v>1</v>
      </c>
      <c r="AK24">
        <f t="shared" si="10"/>
        <v>1</v>
      </c>
      <c r="AL24">
        <f t="shared" ref="AL24" si="11">ABS($AZ5-AL5)^$AZ24</f>
        <v>2</v>
      </c>
      <c r="AM24">
        <f t="shared" si="10"/>
        <v>2</v>
      </c>
      <c r="AN24">
        <f t="shared" si="10"/>
        <v>3</v>
      </c>
      <c r="AO24">
        <f t="shared" si="10"/>
        <v>2</v>
      </c>
      <c r="AP24">
        <f t="shared" si="10"/>
        <v>2</v>
      </c>
      <c r="AQ24">
        <f t="shared" si="10"/>
        <v>4</v>
      </c>
      <c r="AS24" t="s">
        <v>99</v>
      </c>
      <c r="AZ24" s="32">
        <v>1</v>
      </c>
      <c r="BA24">
        <f t="shared" si="7"/>
        <v>4</v>
      </c>
      <c r="BD24">
        <f t="shared" si="0"/>
        <v>23</v>
      </c>
      <c r="BE24">
        <f t="shared" si="1"/>
        <v>23</v>
      </c>
      <c r="BF24" t="str">
        <f t="shared" si="2"/>
        <v>Wissenschaftliche Assistenz</v>
      </c>
      <c r="BI24">
        <f t="shared" si="3"/>
        <v>50.33607739600042</v>
      </c>
      <c r="BJ24" s="28">
        <f t="shared" si="4"/>
        <v>-10.67739093227884</v>
      </c>
    </row>
    <row r="25" spans="1:62">
      <c r="A25" t="s">
        <v>77</v>
      </c>
      <c r="B25">
        <f t="shared" ref="B25:AQ25" si="12">ABS($AZ6-B6)^$AZ25</f>
        <v>3.1694019256486143</v>
      </c>
      <c r="C25">
        <f t="shared" si="12"/>
        <v>3.1694019256486143</v>
      </c>
      <c r="D25">
        <f t="shared" si="12"/>
        <v>2.0705298476827552</v>
      </c>
      <c r="E25">
        <f t="shared" si="12"/>
        <v>4.2870938501451725</v>
      </c>
      <c r="F25">
        <f t="shared" si="12"/>
        <v>3.1694019256486143</v>
      </c>
      <c r="G25">
        <f t="shared" si="12"/>
        <v>3.1694019256486143</v>
      </c>
      <c r="H25">
        <f t="shared" si="12"/>
        <v>5.4189919336718404</v>
      </c>
      <c r="I25">
        <f t="shared" si="12"/>
        <v>4.2870938501451725</v>
      </c>
      <c r="J25">
        <f t="shared" si="12"/>
        <v>3.1694019256486143</v>
      </c>
      <c r="K25">
        <f t="shared" si="12"/>
        <v>4.2870938501451725</v>
      </c>
      <c r="L25">
        <f t="shared" si="12"/>
        <v>3.1694019256486143</v>
      </c>
      <c r="M25">
        <f t="shared" si="12"/>
        <v>3.1694019256486143</v>
      </c>
      <c r="N25">
        <f t="shared" si="12"/>
        <v>3.1694019256486143</v>
      </c>
      <c r="O25">
        <f t="shared" si="12"/>
        <v>3.1694019256486143</v>
      </c>
      <c r="P25">
        <f t="shared" si="12"/>
        <v>4.2870938501451725</v>
      </c>
      <c r="Q25">
        <f t="shared" si="12"/>
        <v>5.4189919336718404</v>
      </c>
      <c r="R25">
        <f t="shared" si="12"/>
        <v>5.4189919336718404</v>
      </c>
      <c r="S25">
        <f t="shared" si="12"/>
        <v>2.0705298476827552</v>
      </c>
      <c r="T25">
        <f t="shared" si="12"/>
        <v>3.1694019256486143</v>
      </c>
      <c r="U25">
        <f t="shared" si="12"/>
        <v>4.2870938501451725</v>
      </c>
      <c r="V25">
        <f t="shared" si="12"/>
        <v>3.1694019256486143</v>
      </c>
      <c r="W25">
        <f t="shared" si="12"/>
        <v>2.0705298476827552</v>
      </c>
      <c r="X25">
        <f t="shared" si="12"/>
        <v>3.1694019256486143</v>
      </c>
      <c r="Y25">
        <f t="shared" si="12"/>
        <v>2.0705298476827552</v>
      </c>
      <c r="Z25">
        <f t="shared" si="12"/>
        <v>2.0705298476827552</v>
      </c>
      <c r="AA25">
        <f t="shared" si="12"/>
        <v>3.1694019256486143</v>
      </c>
      <c r="AB25">
        <f t="shared" si="12"/>
        <v>3.1694019256486143</v>
      </c>
      <c r="AC25">
        <f t="shared" si="12"/>
        <v>4.2870938501451725</v>
      </c>
      <c r="AD25">
        <f t="shared" si="12"/>
        <v>2.0705298476827552</v>
      </c>
      <c r="AE25">
        <f t="shared" si="12"/>
        <v>2.0705298476827552</v>
      </c>
      <c r="AF25">
        <f t="shared" si="12"/>
        <v>4.2870938501451725</v>
      </c>
      <c r="AG25">
        <f t="shared" si="12"/>
        <v>2.0705298476827552</v>
      </c>
      <c r="AH25">
        <f t="shared" si="12"/>
        <v>1</v>
      </c>
      <c r="AI25">
        <f t="shared" si="12"/>
        <v>4.2870938501451725</v>
      </c>
      <c r="AJ25">
        <f t="shared" si="12"/>
        <v>3.1694019256486143</v>
      </c>
      <c r="AK25">
        <f t="shared" si="12"/>
        <v>3.1694019256486143</v>
      </c>
      <c r="AL25">
        <f t="shared" ref="AL25" si="13">ABS($AZ6-AL6)^$AZ25</f>
        <v>4.2870938501451725</v>
      </c>
      <c r="AM25">
        <f t="shared" si="12"/>
        <v>4.2870938501451725</v>
      </c>
      <c r="AN25">
        <f t="shared" si="12"/>
        <v>3.1694019256486143</v>
      </c>
      <c r="AO25">
        <f t="shared" si="12"/>
        <v>4.2870938501451725</v>
      </c>
      <c r="AP25">
        <f t="shared" si="12"/>
        <v>4.2870938501451725</v>
      </c>
      <c r="AQ25">
        <f t="shared" si="12"/>
        <v>5.4189919336718404</v>
      </c>
      <c r="AS25" t="s">
        <v>101</v>
      </c>
      <c r="AZ25" s="32">
        <v>1.05</v>
      </c>
      <c r="BA25">
        <f t="shared" si="7"/>
        <v>4.2</v>
      </c>
      <c r="BD25">
        <f t="shared" si="0"/>
        <v>24</v>
      </c>
      <c r="BE25">
        <f t="shared" si="1"/>
        <v>24</v>
      </c>
      <c r="BF25" t="str">
        <f t="shared" si="2"/>
        <v>Bauindustrie - Herstellung</v>
      </c>
      <c r="BI25">
        <f t="shared" si="3"/>
        <v>50.511575055651008</v>
      </c>
      <c r="BJ25" s="28">
        <f t="shared" si="4"/>
        <v>-11.063269691405031</v>
      </c>
    </row>
    <row r="26" spans="1:62">
      <c r="A26" t="s">
        <v>78</v>
      </c>
      <c r="B26">
        <f t="shared" ref="B26:AQ26" si="14">ABS($AZ7-B7)^$AZ26</f>
        <v>0</v>
      </c>
      <c r="C26">
        <f t="shared" si="14"/>
        <v>0</v>
      </c>
      <c r="D26">
        <f t="shared" si="14"/>
        <v>0</v>
      </c>
      <c r="E26">
        <f t="shared" si="14"/>
        <v>0</v>
      </c>
      <c r="F26">
        <f t="shared" si="14"/>
        <v>0</v>
      </c>
      <c r="G26">
        <f t="shared" si="14"/>
        <v>0</v>
      </c>
      <c r="H26">
        <f t="shared" si="14"/>
        <v>0</v>
      </c>
      <c r="I26">
        <f t="shared" si="14"/>
        <v>0</v>
      </c>
      <c r="J26">
        <f t="shared" si="14"/>
        <v>0</v>
      </c>
      <c r="K26">
        <f t="shared" si="14"/>
        <v>0</v>
      </c>
      <c r="L26">
        <f t="shared" si="14"/>
        <v>0</v>
      </c>
      <c r="M26">
        <f t="shared" si="14"/>
        <v>0</v>
      </c>
      <c r="N26">
        <f t="shared" si="14"/>
        <v>0</v>
      </c>
      <c r="O26">
        <f t="shared" si="14"/>
        <v>0</v>
      </c>
      <c r="P26">
        <f t="shared" si="14"/>
        <v>0</v>
      </c>
      <c r="Q26">
        <f t="shared" si="14"/>
        <v>0</v>
      </c>
      <c r="R26">
        <f t="shared" si="14"/>
        <v>0</v>
      </c>
      <c r="S26">
        <f t="shared" si="14"/>
        <v>0</v>
      </c>
      <c r="T26">
        <f t="shared" si="14"/>
        <v>0</v>
      </c>
      <c r="U26">
        <f t="shared" si="14"/>
        <v>0</v>
      </c>
      <c r="V26">
        <f t="shared" si="14"/>
        <v>0</v>
      </c>
      <c r="W26">
        <f t="shared" si="14"/>
        <v>0</v>
      </c>
      <c r="X26">
        <f t="shared" si="14"/>
        <v>0</v>
      </c>
      <c r="Y26">
        <f t="shared" si="14"/>
        <v>0</v>
      </c>
      <c r="Z26">
        <f t="shared" si="14"/>
        <v>0</v>
      </c>
      <c r="AA26">
        <f t="shared" si="14"/>
        <v>0</v>
      </c>
      <c r="AB26">
        <f t="shared" si="14"/>
        <v>0</v>
      </c>
      <c r="AC26">
        <f t="shared" si="14"/>
        <v>0</v>
      </c>
      <c r="AD26">
        <f t="shared" si="14"/>
        <v>0</v>
      </c>
      <c r="AE26">
        <f t="shared" si="14"/>
        <v>0</v>
      </c>
      <c r="AF26">
        <f t="shared" si="14"/>
        <v>0</v>
      </c>
      <c r="AG26">
        <f t="shared" si="14"/>
        <v>0</v>
      </c>
      <c r="AH26">
        <f t="shared" si="14"/>
        <v>0</v>
      </c>
      <c r="AI26">
        <f t="shared" si="14"/>
        <v>0</v>
      </c>
      <c r="AJ26">
        <f t="shared" si="14"/>
        <v>0</v>
      </c>
      <c r="AK26">
        <f t="shared" si="14"/>
        <v>0</v>
      </c>
      <c r="AL26">
        <f t="shared" ref="AL26" si="15">ABS($AZ7-AL7)^$AZ26</f>
        <v>0</v>
      </c>
      <c r="AM26">
        <f t="shared" si="14"/>
        <v>0</v>
      </c>
      <c r="AN26">
        <f t="shared" si="14"/>
        <v>0</v>
      </c>
      <c r="AO26">
        <f t="shared" si="14"/>
        <v>0</v>
      </c>
      <c r="AP26">
        <f t="shared" si="14"/>
        <v>0</v>
      </c>
      <c r="AQ26">
        <f t="shared" si="14"/>
        <v>0</v>
      </c>
      <c r="AS26" t="s">
        <v>102</v>
      </c>
      <c r="AZ26" s="32">
        <v>1</v>
      </c>
      <c r="BA26">
        <f t="shared" si="7"/>
        <v>4</v>
      </c>
      <c r="BD26">
        <f t="shared" si="0"/>
        <v>25</v>
      </c>
      <c r="BE26">
        <f t="shared" si="1"/>
        <v>25</v>
      </c>
      <c r="BF26" t="str">
        <f t="shared" si="2"/>
        <v>Sicherheits- und Gesundheitskoordination (SiGeKo)</v>
      </c>
      <c r="BI26">
        <f t="shared" si="3"/>
        <v>51.252426091881489</v>
      </c>
      <c r="BJ26" s="28">
        <f t="shared" si="4"/>
        <v>-12.692229753477324</v>
      </c>
    </row>
    <row r="27" spans="1:62">
      <c r="A27" t="s">
        <v>79</v>
      </c>
      <c r="B27">
        <f t="shared" ref="B27:AQ27" si="16">ABS($AZ8-B8)^$AZ27</f>
        <v>4.2870938501451725</v>
      </c>
      <c r="C27">
        <f t="shared" si="16"/>
        <v>1</v>
      </c>
      <c r="D27">
        <f t="shared" si="16"/>
        <v>4.2870938501451725</v>
      </c>
      <c r="E27">
        <f t="shared" si="16"/>
        <v>2.0705298476827552</v>
      </c>
      <c r="F27">
        <f t="shared" si="16"/>
        <v>2.0705298476827552</v>
      </c>
      <c r="G27">
        <f t="shared" si="16"/>
        <v>1</v>
      </c>
      <c r="H27">
        <f t="shared" si="16"/>
        <v>5.4189919336718404</v>
      </c>
      <c r="I27">
        <f t="shared" si="16"/>
        <v>3.1694019256486143</v>
      </c>
      <c r="J27">
        <f t="shared" si="16"/>
        <v>1</v>
      </c>
      <c r="K27">
        <f t="shared" si="16"/>
        <v>1</v>
      </c>
      <c r="L27">
        <f t="shared" si="16"/>
        <v>1</v>
      </c>
      <c r="M27">
        <f t="shared" si="16"/>
        <v>1</v>
      </c>
      <c r="N27">
        <f t="shared" si="16"/>
        <v>1</v>
      </c>
      <c r="O27">
        <f t="shared" si="16"/>
        <v>2.0705298476827552</v>
      </c>
      <c r="P27">
        <f t="shared" si="16"/>
        <v>3.1694019256486143</v>
      </c>
      <c r="Q27">
        <f t="shared" si="16"/>
        <v>3.1694019256486143</v>
      </c>
      <c r="R27">
        <f t="shared" si="16"/>
        <v>1</v>
      </c>
      <c r="S27">
        <f t="shared" si="16"/>
        <v>2.0705298476827552</v>
      </c>
      <c r="T27">
        <f t="shared" si="16"/>
        <v>1</v>
      </c>
      <c r="U27">
        <f t="shared" si="16"/>
        <v>3.1694019256486143</v>
      </c>
      <c r="V27">
        <f t="shared" si="16"/>
        <v>2.0705298476827552</v>
      </c>
      <c r="W27">
        <f t="shared" si="16"/>
        <v>1</v>
      </c>
      <c r="X27">
        <f t="shared" si="16"/>
        <v>1</v>
      </c>
      <c r="Y27">
        <f t="shared" si="16"/>
        <v>1</v>
      </c>
      <c r="Z27">
        <f t="shared" si="16"/>
        <v>1</v>
      </c>
      <c r="AA27">
        <f t="shared" si="16"/>
        <v>1</v>
      </c>
      <c r="AB27">
        <f t="shared" si="16"/>
        <v>1</v>
      </c>
      <c r="AC27">
        <f t="shared" si="16"/>
        <v>1</v>
      </c>
      <c r="AD27">
        <f t="shared" si="16"/>
        <v>1</v>
      </c>
      <c r="AE27">
        <f t="shared" si="16"/>
        <v>5.4189919336718404</v>
      </c>
      <c r="AF27">
        <f t="shared" si="16"/>
        <v>5.4189919336718404</v>
      </c>
      <c r="AG27">
        <f t="shared" si="16"/>
        <v>3.1694019256486143</v>
      </c>
      <c r="AH27">
        <f t="shared" si="16"/>
        <v>5.4189919336718404</v>
      </c>
      <c r="AI27">
        <f t="shared" si="16"/>
        <v>1</v>
      </c>
      <c r="AJ27">
        <f t="shared" si="16"/>
        <v>5.4189919336718404</v>
      </c>
      <c r="AK27">
        <f t="shared" si="16"/>
        <v>5.4189919336718404</v>
      </c>
      <c r="AL27">
        <f t="shared" ref="AL27" si="17">ABS($AZ8-AL8)^$AZ27</f>
        <v>2.0705298476827552</v>
      </c>
      <c r="AM27">
        <f t="shared" si="16"/>
        <v>2.0705298476827552</v>
      </c>
      <c r="AN27">
        <f t="shared" si="16"/>
        <v>4.2870938501451725</v>
      </c>
      <c r="AO27">
        <f t="shared" si="16"/>
        <v>3.1694019256486143</v>
      </c>
      <c r="AP27">
        <f t="shared" si="16"/>
        <v>2.0705298476827552</v>
      </c>
      <c r="AQ27">
        <f t="shared" si="16"/>
        <v>5.4189919336718404</v>
      </c>
      <c r="AS27" t="s">
        <v>103</v>
      </c>
      <c r="AZ27" s="32">
        <v>1.05</v>
      </c>
      <c r="BA27">
        <f t="shared" si="7"/>
        <v>4.2</v>
      </c>
      <c r="BD27">
        <f t="shared" si="0"/>
        <v>26</v>
      </c>
      <c r="BE27">
        <f t="shared" si="1"/>
        <v>26</v>
      </c>
      <c r="BF27" t="str">
        <f t="shared" si="2"/>
        <v>Denkmalpflege</v>
      </c>
      <c r="BI27">
        <f t="shared" si="3"/>
        <v>51.310611774847601</v>
      </c>
      <c r="BJ27" s="28">
        <f t="shared" si="4"/>
        <v>-12.82016661136236</v>
      </c>
    </row>
    <row r="28" spans="1:62">
      <c r="A28" t="s">
        <v>80</v>
      </c>
      <c r="B28">
        <f t="shared" ref="B28:AQ28" si="18">ABS($AZ9-B9)^$AZ28</f>
        <v>2.1435469250725863</v>
      </c>
      <c r="C28">
        <f t="shared" si="18"/>
        <v>3.3483695221017138</v>
      </c>
      <c r="D28">
        <f t="shared" si="18"/>
        <v>2.1435469250725863</v>
      </c>
      <c r="E28">
        <f t="shared" si="18"/>
        <v>5.8730947154400956</v>
      </c>
      <c r="F28">
        <f t="shared" si="18"/>
        <v>4.5947934199881395</v>
      </c>
      <c r="G28">
        <f t="shared" si="18"/>
        <v>5.8730947154400956</v>
      </c>
      <c r="H28">
        <f t="shared" si="18"/>
        <v>2.1435469250725863</v>
      </c>
      <c r="I28">
        <f t="shared" si="18"/>
        <v>2.1435469250725863</v>
      </c>
      <c r="J28">
        <f t="shared" si="18"/>
        <v>1</v>
      </c>
      <c r="K28">
        <f t="shared" si="18"/>
        <v>1</v>
      </c>
      <c r="L28">
        <f t="shared" si="18"/>
        <v>1</v>
      </c>
      <c r="M28">
        <f t="shared" si="18"/>
        <v>3.3483695221017138</v>
      </c>
      <c r="N28">
        <f t="shared" si="18"/>
        <v>3.3483695221017138</v>
      </c>
      <c r="O28">
        <f t="shared" si="18"/>
        <v>2.1435469250725863</v>
      </c>
      <c r="P28">
        <f t="shared" si="18"/>
        <v>2.1435469250725863</v>
      </c>
      <c r="Q28">
        <f t="shared" si="18"/>
        <v>1</v>
      </c>
      <c r="R28">
        <f t="shared" si="18"/>
        <v>1</v>
      </c>
      <c r="S28">
        <f t="shared" si="18"/>
        <v>2.1435469250725863</v>
      </c>
      <c r="T28">
        <f t="shared" si="18"/>
        <v>2.1435469250725863</v>
      </c>
      <c r="U28">
        <f t="shared" si="18"/>
        <v>3.3483695221017138</v>
      </c>
      <c r="V28">
        <f t="shared" si="18"/>
        <v>1</v>
      </c>
      <c r="W28">
        <f t="shared" si="18"/>
        <v>2.1435469250725863</v>
      </c>
      <c r="X28">
        <f t="shared" si="18"/>
        <v>3.3483695221017138</v>
      </c>
      <c r="Y28">
        <f t="shared" si="18"/>
        <v>3.3483695221017138</v>
      </c>
      <c r="Z28">
        <f t="shared" si="18"/>
        <v>3.3483695221017138</v>
      </c>
      <c r="AA28">
        <f t="shared" si="18"/>
        <v>2.1435469250725863</v>
      </c>
      <c r="AB28">
        <f t="shared" si="18"/>
        <v>3.3483695221017138</v>
      </c>
      <c r="AC28">
        <f t="shared" si="18"/>
        <v>1</v>
      </c>
      <c r="AD28">
        <f t="shared" si="18"/>
        <v>2.1435469250725863</v>
      </c>
      <c r="AE28">
        <f t="shared" si="18"/>
        <v>4.5947934199881395</v>
      </c>
      <c r="AF28">
        <f t="shared" si="18"/>
        <v>3.3483695221017138</v>
      </c>
      <c r="AG28">
        <f t="shared" si="18"/>
        <v>5.8730947154400956</v>
      </c>
      <c r="AH28">
        <f t="shared" si="18"/>
        <v>5.8730947154400956</v>
      </c>
      <c r="AI28">
        <f t="shared" si="18"/>
        <v>5.8730947154400956</v>
      </c>
      <c r="AJ28">
        <f t="shared" si="18"/>
        <v>4.5947934199881395</v>
      </c>
      <c r="AK28">
        <f t="shared" si="18"/>
        <v>4.5947934199881395</v>
      </c>
      <c r="AL28">
        <f t="shared" ref="AL28" si="19">ABS($AZ9-AL9)^$AZ28</f>
        <v>1</v>
      </c>
      <c r="AM28">
        <f t="shared" si="18"/>
        <v>2.1435469250725863</v>
      </c>
      <c r="AN28">
        <f t="shared" si="18"/>
        <v>3.3483695221017138</v>
      </c>
      <c r="AO28">
        <f t="shared" si="18"/>
        <v>2.1435469250725863</v>
      </c>
      <c r="AP28">
        <f t="shared" si="18"/>
        <v>2.1435469250725863</v>
      </c>
      <c r="AQ28">
        <f t="shared" si="18"/>
        <v>1</v>
      </c>
      <c r="AZ28" s="32">
        <v>1.1000000000000001</v>
      </c>
      <c r="BA28">
        <f t="shared" si="7"/>
        <v>4.4000000000000004</v>
      </c>
      <c r="BD28">
        <f t="shared" si="0"/>
        <v>27</v>
      </c>
      <c r="BE28">
        <f t="shared" si="1"/>
        <v>27</v>
      </c>
      <c r="BF28" t="str">
        <f t="shared" si="2"/>
        <v>Projektsteuerung</v>
      </c>
      <c r="BI28">
        <f t="shared" si="3"/>
        <v>51.332211787084638</v>
      </c>
      <c r="BJ28" s="28">
        <f t="shared" si="4"/>
        <v>-12.867660041962692</v>
      </c>
    </row>
    <row r="29" spans="1:62">
      <c r="A29" t="s">
        <v>81</v>
      </c>
      <c r="B29">
        <f t="shared" ref="B29:AQ29" si="20">ABS($AZ10-B10)^$AZ29</f>
        <v>4.6555367217460786</v>
      </c>
      <c r="C29">
        <f t="shared" si="20"/>
        <v>2.6390158215457884</v>
      </c>
      <c r="D29">
        <f t="shared" si="20"/>
        <v>6.9644045063689921</v>
      </c>
      <c r="E29">
        <f t="shared" si="20"/>
        <v>4.6555367217460786</v>
      </c>
      <c r="F29">
        <f t="shared" si="20"/>
        <v>4.6555367217460786</v>
      </c>
      <c r="G29">
        <f t="shared" si="20"/>
        <v>4.6555367217460786</v>
      </c>
      <c r="H29">
        <f t="shared" si="20"/>
        <v>4.6555367217460786</v>
      </c>
      <c r="I29">
        <f t="shared" si="20"/>
        <v>4.6555367217460786</v>
      </c>
      <c r="J29">
        <f t="shared" si="20"/>
        <v>4.6555367217460786</v>
      </c>
      <c r="K29">
        <f t="shared" si="20"/>
        <v>4.6555367217460786</v>
      </c>
      <c r="L29">
        <f t="shared" si="20"/>
        <v>6.9644045063689921</v>
      </c>
      <c r="M29">
        <f t="shared" si="20"/>
        <v>4.6555367217460786</v>
      </c>
      <c r="N29">
        <f t="shared" si="20"/>
        <v>6.9644045063689921</v>
      </c>
      <c r="O29">
        <f t="shared" si="20"/>
        <v>6.9644045063689921</v>
      </c>
      <c r="P29">
        <f t="shared" si="20"/>
        <v>4.6555367217460786</v>
      </c>
      <c r="Q29">
        <f t="shared" si="20"/>
        <v>4.6555367217460786</v>
      </c>
      <c r="R29">
        <f t="shared" si="20"/>
        <v>4.6555367217460786</v>
      </c>
      <c r="S29">
        <f t="shared" si="20"/>
        <v>6.9644045063689921</v>
      </c>
      <c r="T29">
        <f t="shared" si="20"/>
        <v>9.5182696935793913</v>
      </c>
      <c r="U29">
        <f t="shared" si="20"/>
        <v>6.9644045063689921</v>
      </c>
      <c r="V29">
        <f t="shared" si="20"/>
        <v>4.6555367217460786</v>
      </c>
      <c r="W29">
        <f t="shared" si="20"/>
        <v>1</v>
      </c>
      <c r="X29">
        <f t="shared" si="20"/>
        <v>1</v>
      </c>
      <c r="Y29">
        <f t="shared" si="20"/>
        <v>1</v>
      </c>
      <c r="Z29">
        <f t="shared" si="20"/>
        <v>2.6390158215457884</v>
      </c>
      <c r="AA29">
        <f t="shared" si="20"/>
        <v>1</v>
      </c>
      <c r="AB29">
        <f t="shared" si="20"/>
        <v>9.5182696935793913</v>
      </c>
      <c r="AC29">
        <f t="shared" si="20"/>
        <v>9.5182696935793913</v>
      </c>
      <c r="AD29">
        <f t="shared" si="20"/>
        <v>4.6555367217460786</v>
      </c>
      <c r="AE29">
        <f t="shared" si="20"/>
        <v>4.6555367217460786</v>
      </c>
      <c r="AF29">
        <f t="shared" si="20"/>
        <v>4.6555367217460786</v>
      </c>
      <c r="AG29">
        <f t="shared" si="20"/>
        <v>4.6555367217460786</v>
      </c>
      <c r="AH29">
        <f t="shared" si="20"/>
        <v>4.6555367217460786</v>
      </c>
      <c r="AI29">
        <f t="shared" si="20"/>
        <v>4.6555367217460786</v>
      </c>
      <c r="AJ29">
        <f t="shared" si="20"/>
        <v>9.5182696935793913</v>
      </c>
      <c r="AK29">
        <f t="shared" si="20"/>
        <v>1</v>
      </c>
      <c r="AL29">
        <f t="shared" ref="AL29" si="21">ABS($AZ10-AL10)^$AZ29</f>
        <v>4.6555367217460786</v>
      </c>
      <c r="AM29">
        <f t="shared" si="20"/>
        <v>1</v>
      </c>
      <c r="AN29">
        <f t="shared" si="20"/>
        <v>4.6555367217460786</v>
      </c>
      <c r="AO29">
        <f t="shared" si="20"/>
        <v>4.6555367217460786</v>
      </c>
      <c r="AP29">
        <f t="shared" si="20"/>
        <v>4.6555367217460786</v>
      </c>
      <c r="AQ29">
        <f t="shared" si="20"/>
        <v>4.6555367217460786</v>
      </c>
      <c r="AZ29" s="32">
        <v>1.4</v>
      </c>
      <c r="BA29">
        <f t="shared" si="7"/>
        <v>5.6</v>
      </c>
      <c r="BD29">
        <f t="shared" si="0"/>
        <v>28</v>
      </c>
      <c r="BE29">
        <f t="shared" si="1"/>
        <v>28</v>
      </c>
      <c r="BF29" t="str">
        <f t="shared" si="2"/>
        <v>Sachverständigenwesen</v>
      </c>
      <c r="BI29">
        <f t="shared" si="3"/>
        <v>51.727391075259014</v>
      </c>
      <c r="BJ29" s="28">
        <f t="shared" si="4"/>
        <v>-13.736567887552798</v>
      </c>
    </row>
    <row r="30" spans="1:62">
      <c r="A30" t="s">
        <v>82</v>
      </c>
      <c r="B30">
        <f t="shared" ref="B30:AQ30" si="22">ABS($AZ11-B11)^$AZ30</f>
        <v>4</v>
      </c>
      <c r="C30">
        <f t="shared" si="22"/>
        <v>3</v>
      </c>
      <c r="D30">
        <f t="shared" si="22"/>
        <v>4</v>
      </c>
      <c r="E30">
        <f t="shared" si="22"/>
        <v>2</v>
      </c>
      <c r="F30">
        <f t="shared" si="22"/>
        <v>2</v>
      </c>
      <c r="G30">
        <f t="shared" si="22"/>
        <v>4</v>
      </c>
      <c r="H30">
        <f t="shared" si="22"/>
        <v>4</v>
      </c>
      <c r="I30">
        <f t="shared" si="22"/>
        <v>3</v>
      </c>
      <c r="J30">
        <f t="shared" si="22"/>
        <v>2</v>
      </c>
      <c r="K30">
        <f t="shared" si="22"/>
        <v>1</v>
      </c>
      <c r="L30">
        <f t="shared" si="22"/>
        <v>2</v>
      </c>
      <c r="M30">
        <f t="shared" si="22"/>
        <v>2</v>
      </c>
      <c r="N30">
        <f t="shared" si="22"/>
        <v>3</v>
      </c>
      <c r="O30">
        <f t="shared" si="22"/>
        <v>3</v>
      </c>
      <c r="P30">
        <f t="shared" si="22"/>
        <v>4</v>
      </c>
      <c r="Q30">
        <f t="shared" si="22"/>
        <v>5</v>
      </c>
      <c r="R30">
        <f t="shared" si="22"/>
        <v>1</v>
      </c>
      <c r="S30">
        <f t="shared" si="22"/>
        <v>2</v>
      </c>
      <c r="T30">
        <f t="shared" si="22"/>
        <v>3</v>
      </c>
      <c r="U30">
        <f t="shared" si="22"/>
        <v>3</v>
      </c>
      <c r="V30">
        <f t="shared" si="22"/>
        <v>1</v>
      </c>
      <c r="W30">
        <f t="shared" si="22"/>
        <v>2</v>
      </c>
      <c r="X30">
        <f t="shared" si="22"/>
        <v>3</v>
      </c>
      <c r="Y30">
        <f t="shared" si="22"/>
        <v>3</v>
      </c>
      <c r="Z30">
        <f t="shared" si="22"/>
        <v>2</v>
      </c>
      <c r="AA30">
        <f t="shared" si="22"/>
        <v>1</v>
      </c>
      <c r="AB30">
        <f t="shared" si="22"/>
        <v>3</v>
      </c>
      <c r="AC30">
        <f t="shared" si="22"/>
        <v>3</v>
      </c>
      <c r="AD30">
        <f t="shared" si="22"/>
        <v>4</v>
      </c>
      <c r="AE30">
        <f t="shared" si="22"/>
        <v>5</v>
      </c>
      <c r="AF30">
        <f t="shared" si="22"/>
        <v>2</v>
      </c>
      <c r="AG30">
        <f t="shared" si="22"/>
        <v>3</v>
      </c>
      <c r="AH30">
        <f t="shared" si="22"/>
        <v>3</v>
      </c>
      <c r="AI30">
        <f t="shared" si="22"/>
        <v>2</v>
      </c>
      <c r="AJ30">
        <f t="shared" si="22"/>
        <v>4</v>
      </c>
      <c r="AK30">
        <f t="shared" si="22"/>
        <v>4</v>
      </c>
      <c r="AL30">
        <f t="shared" ref="AL30" si="23">ABS($AZ11-AL11)^$AZ30</f>
        <v>2</v>
      </c>
      <c r="AM30">
        <f t="shared" si="22"/>
        <v>3</v>
      </c>
      <c r="AN30">
        <f t="shared" si="22"/>
        <v>4</v>
      </c>
      <c r="AO30">
        <f t="shared" si="22"/>
        <v>2</v>
      </c>
      <c r="AP30">
        <f t="shared" si="22"/>
        <v>2</v>
      </c>
      <c r="AQ30">
        <f t="shared" si="22"/>
        <v>1</v>
      </c>
      <c r="AZ30" s="32">
        <v>1</v>
      </c>
      <c r="BA30">
        <f t="shared" si="7"/>
        <v>4</v>
      </c>
      <c r="BD30">
        <f t="shared" si="0"/>
        <v>29</v>
      </c>
      <c r="BE30">
        <f t="shared" si="1"/>
        <v>29</v>
      </c>
      <c r="BF30" t="str">
        <f t="shared" si="2"/>
        <v>Bauindustrie - Forschung + Entwicklung</v>
      </c>
      <c r="BI30">
        <f t="shared" si="3"/>
        <v>52.072847939577223</v>
      </c>
      <c r="BJ30" s="28">
        <f t="shared" si="4"/>
        <v>-14.496147624400212</v>
      </c>
    </row>
    <row r="31" spans="1:62">
      <c r="A31" t="s">
        <v>83</v>
      </c>
      <c r="B31">
        <f t="shared" ref="B31:AQ31" si="24">ABS($AZ12-B12)^$AZ31</f>
        <v>3.1694019256486143</v>
      </c>
      <c r="C31">
        <f t="shared" si="24"/>
        <v>2.0705298476827552</v>
      </c>
      <c r="D31">
        <f t="shared" si="24"/>
        <v>1</v>
      </c>
      <c r="E31">
        <f t="shared" si="24"/>
        <v>4.2870938501451725</v>
      </c>
      <c r="F31">
        <f t="shared" si="24"/>
        <v>4.2870938501451725</v>
      </c>
      <c r="G31">
        <f t="shared" si="24"/>
        <v>1</v>
      </c>
      <c r="H31">
        <f t="shared" si="24"/>
        <v>3.1694019256486143</v>
      </c>
      <c r="I31">
        <f t="shared" si="24"/>
        <v>3.1694019256486143</v>
      </c>
      <c r="J31">
        <f t="shared" si="24"/>
        <v>2.0705298476827552</v>
      </c>
      <c r="K31">
        <f t="shared" si="24"/>
        <v>1</v>
      </c>
      <c r="L31">
        <f t="shared" si="24"/>
        <v>2.0705298476827552</v>
      </c>
      <c r="M31">
        <f t="shared" si="24"/>
        <v>2.0705298476827552</v>
      </c>
      <c r="N31">
        <f t="shared" si="24"/>
        <v>2.0705298476827552</v>
      </c>
      <c r="O31">
        <f t="shared" si="24"/>
        <v>2.0705298476827552</v>
      </c>
      <c r="P31">
        <f t="shared" si="24"/>
        <v>1</v>
      </c>
      <c r="Q31">
        <f t="shared" si="24"/>
        <v>3.1694019256486143</v>
      </c>
      <c r="R31">
        <f t="shared" si="24"/>
        <v>1</v>
      </c>
      <c r="S31">
        <f t="shared" si="24"/>
        <v>2.0705298476827552</v>
      </c>
      <c r="T31">
        <f t="shared" si="24"/>
        <v>2.0705298476827552</v>
      </c>
      <c r="U31">
        <f t="shared" si="24"/>
        <v>3.1694019256486143</v>
      </c>
      <c r="V31">
        <f t="shared" si="24"/>
        <v>2.0705298476827552</v>
      </c>
      <c r="W31">
        <f t="shared" si="24"/>
        <v>2.0705298476827552</v>
      </c>
      <c r="X31">
        <f t="shared" si="24"/>
        <v>2.0705298476827552</v>
      </c>
      <c r="Y31">
        <f t="shared" si="24"/>
        <v>2.0705298476827552</v>
      </c>
      <c r="Z31">
        <f t="shared" si="24"/>
        <v>2.0705298476827552</v>
      </c>
      <c r="AA31">
        <f t="shared" si="24"/>
        <v>1</v>
      </c>
      <c r="AB31">
        <f t="shared" si="24"/>
        <v>2.0705298476827552</v>
      </c>
      <c r="AC31">
        <f t="shared" si="24"/>
        <v>2.0705298476827552</v>
      </c>
      <c r="AD31">
        <f t="shared" si="24"/>
        <v>1</v>
      </c>
      <c r="AE31">
        <f t="shared" si="24"/>
        <v>4.2870938501451725</v>
      </c>
      <c r="AF31">
        <f t="shared" si="24"/>
        <v>5.4189919336718404</v>
      </c>
      <c r="AG31">
        <f t="shared" si="24"/>
        <v>2.0705298476827552</v>
      </c>
      <c r="AH31">
        <f t="shared" si="24"/>
        <v>2.0705298476827552</v>
      </c>
      <c r="AI31">
        <f t="shared" si="24"/>
        <v>1</v>
      </c>
      <c r="AJ31">
        <f t="shared" si="24"/>
        <v>5.4189919336718404</v>
      </c>
      <c r="AK31">
        <f t="shared" si="24"/>
        <v>5.4189919336718404</v>
      </c>
      <c r="AL31">
        <f t="shared" ref="AL31" si="25">ABS($AZ12-AL12)^$AZ31</f>
        <v>3.1694019256486143</v>
      </c>
      <c r="AM31">
        <f t="shared" si="24"/>
        <v>1</v>
      </c>
      <c r="AN31">
        <f t="shared" si="24"/>
        <v>4.2870938501451725</v>
      </c>
      <c r="AO31">
        <f t="shared" si="24"/>
        <v>2.0705298476827552</v>
      </c>
      <c r="AP31">
        <f t="shared" si="24"/>
        <v>2.0705298476827552</v>
      </c>
      <c r="AQ31">
        <f t="shared" si="24"/>
        <v>2.0705298476827552</v>
      </c>
      <c r="AZ31" s="32">
        <v>1.05</v>
      </c>
      <c r="BA31">
        <f t="shared" si="7"/>
        <v>4.2</v>
      </c>
      <c r="BD31">
        <f t="shared" si="0"/>
        <v>30</v>
      </c>
      <c r="BE31">
        <f t="shared" si="1"/>
        <v>30</v>
      </c>
      <c r="BF31" t="str">
        <f t="shared" si="2"/>
        <v>Holzbau</v>
      </c>
      <c r="BI31">
        <f t="shared" si="3"/>
        <v>52.2208730811207</v>
      </c>
      <c r="BJ31" s="28">
        <f t="shared" si="4"/>
        <v>-14.821620670889835</v>
      </c>
    </row>
    <row r="32" spans="1:62">
      <c r="A32" t="s">
        <v>84</v>
      </c>
      <c r="B32">
        <f t="shared" ref="B32:AQ32" si="26">ABS($AZ13-B13)^$AZ32</f>
        <v>0</v>
      </c>
      <c r="C32">
        <f t="shared" si="26"/>
        <v>0</v>
      </c>
      <c r="D32">
        <f t="shared" si="26"/>
        <v>0</v>
      </c>
      <c r="E32">
        <f t="shared" si="26"/>
        <v>0</v>
      </c>
      <c r="F32">
        <f t="shared" si="26"/>
        <v>0</v>
      </c>
      <c r="G32">
        <f t="shared" si="26"/>
        <v>0</v>
      </c>
      <c r="H32">
        <f t="shared" si="26"/>
        <v>0</v>
      </c>
      <c r="I32">
        <f t="shared" si="26"/>
        <v>0</v>
      </c>
      <c r="J32">
        <f t="shared" si="26"/>
        <v>0</v>
      </c>
      <c r="K32">
        <f t="shared" si="26"/>
        <v>0</v>
      </c>
      <c r="L32">
        <f t="shared" si="26"/>
        <v>0</v>
      </c>
      <c r="M32">
        <f t="shared" si="26"/>
        <v>0</v>
      </c>
      <c r="N32">
        <f t="shared" si="26"/>
        <v>0</v>
      </c>
      <c r="O32">
        <f t="shared" si="26"/>
        <v>0</v>
      </c>
      <c r="P32">
        <f t="shared" si="26"/>
        <v>0</v>
      </c>
      <c r="Q32">
        <f t="shared" si="26"/>
        <v>0</v>
      </c>
      <c r="R32">
        <f t="shared" si="26"/>
        <v>0</v>
      </c>
      <c r="S32">
        <f t="shared" si="26"/>
        <v>0</v>
      </c>
      <c r="T32">
        <f t="shared" si="26"/>
        <v>0</v>
      </c>
      <c r="U32">
        <f t="shared" si="26"/>
        <v>0</v>
      </c>
      <c r="V32">
        <f t="shared" si="26"/>
        <v>0</v>
      </c>
      <c r="W32">
        <f t="shared" si="26"/>
        <v>0</v>
      </c>
      <c r="X32">
        <f t="shared" si="26"/>
        <v>0</v>
      </c>
      <c r="Y32">
        <f t="shared" si="26"/>
        <v>0</v>
      </c>
      <c r="Z32">
        <f t="shared" si="26"/>
        <v>0</v>
      </c>
      <c r="AA32">
        <f t="shared" si="26"/>
        <v>0</v>
      </c>
      <c r="AB32">
        <f t="shared" si="26"/>
        <v>0</v>
      </c>
      <c r="AC32">
        <f t="shared" si="26"/>
        <v>0</v>
      </c>
      <c r="AD32">
        <f t="shared" si="26"/>
        <v>0</v>
      </c>
      <c r="AE32">
        <f t="shared" si="26"/>
        <v>0</v>
      </c>
      <c r="AF32">
        <f t="shared" si="26"/>
        <v>0</v>
      </c>
      <c r="AG32">
        <f t="shared" si="26"/>
        <v>0</v>
      </c>
      <c r="AH32">
        <f t="shared" si="26"/>
        <v>0</v>
      </c>
      <c r="AI32">
        <f t="shared" si="26"/>
        <v>0</v>
      </c>
      <c r="AJ32">
        <f t="shared" si="26"/>
        <v>0</v>
      </c>
      <c r="AK32">
        <f t="shared" si="26"/>
        <v>0</v>
      </c>
      <c r="AL32">
        <f t="shared" ref="AL32" si="27">ABS($AZ13-AL13)^$AZ32</f>
        <v>0</v>
      </c>
      <c r="AM32">
        <f t="shared" si="26"/>
        <v>0</v>
      </c>
      <c r="AN32">
        <f t="shared" si="26"/>
        <v>0</v>
      </c>
      <c r="AO32">
        <f t="shared" si="26"/>
        <v>0</v>
      </c>
      <c r="AP32">
        <f t="shared" si="26"/>
        <v>0</v>
      </c>
      <c r="AQ32">
        <f t="shared" si="26"/>
        <v>0</v>
      </c>
      <c r="AZ32" s="32">
        <v>1</v>
      </c>
      <c r="BA32">
        <f t="shared" si="7"/>
        <v>4</v>
      </c>
      <c r="BD32">
        <f t="shared" si="0"/>
        <v>31</v>
      </c>
      <c r="BE32">
        <f t="shared" si="1"/>
        <v>31</v>
      </c>
      <c r="BF32" t="str">
        <f t="shared" si="2"/>
        <v>Energieberatung</v>
      </c>
      <c r="BI32">
        <f t="shared" si="3"/>
        <v>52.390275006769308</v>
      </c>
      <c r="BJ32" s="28">
        <f t="shared" si="4"/>
        <v>-15.194096320952744</v>
      </c>
    </row>
    <row r="33" spans="1:62">
      <c r="A33" t="s">
        <v>85</v>
      </c>
      <c r="B33">
        <f t="shared" ref="B33:AQ33" si="28">ABS($AZ14-B14)^$AZ33</f>
        <v>5</v>
      </c>
      <c r="C33">
        <f t="shared" si="28"/>
        <v>5</v>
      </c>
      <c r="D33">
        <f t="shared" si="28"/>
        <v>5</v>
      </c>
      <c r="E33">
        <f t="shared" si="28"/>
        <v>3</v>
      </c>
      <c r="F33">
        <f t="shared" si="28"/>
        <v>3</v>
      </c>
      <c r="G33">
        <f t="shared" si="28"/>
        <v>4</v>
      </c>
      <c r="H33">
        <f t="shared" si="28"/>
        <v>2</v>
      </c>
      <c r="I33">
        <f t="shared" si="28"/>
        <v>2</v>
      </c>
      <c r="J33">
        <f t="shared" si="28"/>
        <v>4</v>
      </c>
      <c r="K33">
        <f t="shared" si="28"/>
        <v>3</v>
      </c>
      <c r="L33">
        <f t="shared" si="28"/>
        <v>4</v>
      </c>
      <c r="M33">
        <f t="shared" si="28"/>
        <v>4</v>
      </c>
      <c r="N33">
        <f t="shared" si="28"/>
        <v>4</v>
      </c>
      <c r="O33">
        <f t="shared" si="28"/>
        <v>4</v>
      </c>
      <c r="P33">
        <f t="shared" si="28"/>
        <v>2</v>
      </c>
      <c r="Q33">
        <f t="shared" si="28"/>
        <v>2</v>
      </c>
      <c r="R33">
        <f t="shared" si="28"/>
        <v>2</v>
      </c>
      <c r="S33">
        <f t="shared" si="28"/>
        <v>4</v>
      </c>
      <c r="T33">
        <f t="shared" si="28"/>
        <v>4</v>
      </c>
      <c r="U33">
        <f t="shared" si="28"/>
        <v>4</v>
      </c>
      <c r="V33">
        <f t="shared" si="28"/>
        <v>3</v>
      </c>
      <c r="W33">
        <f t="shared" si="28"/>
        <v>3</v>
      </c>
      <c r="X33">
        <f t="shared" si="28"/>
        <v>4</v>
      </c>
      <c r="Y33">
        <f t="shared" si="28"/>
        <v>4</v>
      </c>
      <c r="Z33">
        <f t="shared" si="28"/>
        <v>4</v>
      </c>
      <c r="AA33">
        <f t="shared" si="28"/>
        <v>3</v>
      </c>
      <c r="AB33">
        <f t="shared" si="28"/>
        <v>4</v>
      </c>
      <c r="AC33">
        <f t="shared" si="28"/>
        <v>4</v>
      </c>
      <c r="AD33">
        <f t="shared" si="28"/>
        <v>2</v>
      </c>
      <c r="AE33">
        <f t="shared" si="28"/>
        <v>3</v>
      </c>
      <c r="AF33">
        <f t="shared" si="28"/>
        <v>1</v>
      </c>
      <c r="AG33">
        <f t="shared" si="28"/>
        <v>3</v>
      </c>
      <c r="AH33">
        <f t="shared" si="28"/>
        <v>3</v>
      </c>
      <c r="AI33">
        <f t="shared" si="28"/>
        <v>4</v>
      </c>
      <c r="AJ33">
        <f t="shared" si="28"/>
        <v>2</v>
      </c>
      <c r="AK33">
        <f t="shared" si="28"/>
        <v>2</v>
      </c>
      <c r="AL33">
        <f t="shared" ref="AL33" si="29">ABS($AZ14-AL14)^$AZ33</f>
        <v>2</v>
      </c>
      <c r="AM33">
        <f t="shared" si="28"/>
        <v>2</v>
      </c>
      <c r="AN33">
        <f t="shared" si="28"/>
        <v>4</v>
      </c>
      <c r="AO33">
        <f t="shared" si="28"/>
        <v>5</v>
      </c>
      <c r="AP33">
        <f t="shared" si="28"/>
        <v>4</v>
      </c>
      <c r="AQ33">
        <f t="shared" si="28"/>
        <v>5</v>
      </c>
      <c r="AZ33" s="32">
        <v>1</v>
      </c>
      <c r="BA33">
        <f t="shared" si="7"/>
        <v>4</v>
      </c>
      <c r="BD33">
        <f t="shared" si="0"/>
        <v>32</v>
      </c>
      <c r="BE33">
        <f t="shared" si="1"/>
        <v>32</v>
      </c>
      <c r="BF33" t="str">
        <f t="shared" si="2"/>
        <v>Lehre in der Berufsbildung</v>
      </c>
      <c r="BI33">
        <f t="shared" si="3"/>
        <v>52.434949473966284</v>
      </c>
      <c r="BJ33" s="28">
        <f t="shared" si="4"/>
        <v>-15.292325140647044</v>
      </c>
    </row>
    <row r="34" spans="1:62">
      <c r="A34" t="s">
        <v>86</v>
      </c>
      <c r="B34">
        <f t="shared" ref="B34:AQ34" si="30">ABS($AZ15-B15)^$AZ34</f>
        <v>0</v>
      </c>
      <c r="C34">
        <f t="shared" si="30"/>
        <v>0</v>
      </c>
      <c r="D34">
        <f t="shared" si="30"/>
        <v>0</v>
      </c>
      <c r="E34">
        <f t="shared" si="30"/>
        <v>0</v>
      </c>
      <c r="F34">
        <f t="shared" si="30"/>
        <v>0</v>
      </c>
      <c r="G34">
        <f t="shared" si="30"/>
        <v>0</v>
      </c>
      <c r="H34">
        <f t="shared" si="30"/>
        <v>0</v>
      </c>
      <c r="I34">
        <f t="shared" si="30"/>
        <v>0</v>
      </c>
      <c r="J34">
        <f t="shared" si="30"/>
        <v>0</v>
      </c>
      <c r="K34">
        <f t="shared" si="30"/>
        <v>0</v>
      </c>
      <c r="L34">
        <f t="shared" si="30"/>
        <v>0</v>
      </c>
      <c r="M34">
        <f t="shared" si="30"/>
        <v>0</v>
      </c>
      <c r="N34">
        <f t="shared" si="30"/>
        <v>0</v>
      </c>
      <c r="O34">
        <f t="shared" si="30"/>
        <v>0</v>
      </c>
      <c r="P34">
        <f t="shared" si="30"/>
        <v>0</v>
      </c>
      <c r="Q34">
        <f t="shared" si="30"/>
        <v>0</v>
      </c>
      <c r="R34">
        <f t="shared" si="30"/>
        <v>0</v>
      </c>
      <c r="S34">
        <f t="shared" si="30"/>
        <v>0</v>
      </c>
      <c r="T34">
        <f t="shared" si="30"/>
        <v>0</v>
      </c>
      <c r="U34">
        <f t="shared" si="30"/>
        <v>0</v>
      </c>
      <c r="V34">
        <f t="shared" si="30"/>
        <v>0</v>
      </c>
      <c r="W34">
        <f t="shared" si="30"/>
        <v>0</v>
      </c>
      <c r="X34">
        <f t="shared" si="30"/>
        <v>0</v>
      </c>
      <c r="Y34">
        <f t="shared" si="30"/>
        <v>0</v>
      </c>
      <c r="Z34">
        <f t="shared" si="30"/>
        <v>0</v>
      </c>
      <c r="AA34">
        <f t="shared" si="30"/>
        <v>0</v>
      </c>
      <c r="AB34">
        <f t="shared" si="30"/>
        <v>0</v>
      </c>
      <c r="AC34">
        <f t="shared" si="30"/>
        <v>0</v>
      </c>
      <c r="AD34">
        <f t="shared" si="30"/>
        <v>0</v>
      </c>
      <c r="AE34">
        <f t="shared" si="30"/>
        <v>0</v>
      </c>
      <c r="AF34">
        <f t="shared" si="30"/>
        <v>0</v>
      </c>
      <c r="AG34">
        <f t="shared" si="30"/>
        <v>0</v>
      </c>
      <c r="AH34">
        <f t="shared" si="30"/>
        <v>0</v>
      </c>
      <c r="AI34">
        <f t="shared" si="30"/>
        <v>0</v>
      </c>
      <c r="AJ34">
        <f t="shared" si="30"/>
        <v>0</v>
      </c>
      <c r="AK34">
        <f t="shared" si="30"/>
        <v>0</v>
      </c>
      <c r="AL34">
        <f t="shared" ref="AL34" si="31">ABS($AZ15-AL15)^$AZ34</f>
        <v>0</v>
      </c>
      <c r="AM34">
        <f t="shared" si="30"/>
        <v>0</v>
      </c>
      <c r="AN34">
        <f t="shared" si="30"/>
        <v>0</v>
      </c>
      <c r="AO34">
        <f t="shared" si="30"/>
        <v>0</v>
      </c>
      <c r="AP34">
        <f t="shared" si="30"/>
        <v>0</v>
      </c>
      <c r="AQ34">
        <f t="shared" si="30"/>
        <v>0</v>
      </c>
      <c r="AZ34" s="32">
        <v>1</v>
      </c>
      <c r="BA34">
        <f t="shared" si="7"/>
        <v>4</v>
      </c>
      <c r="BD34">
        <f t="shared" si="0"/>
        <v>33</v>
      </c>
      <c r="BE34">
        <f t="shared" si="1"/>
        <v>33</v>
      </c>
      <c r="BF34" t="str">
        <f t="shared" si="2"/>
        <v>Infrastrukturmanagement</v>
      </c>
      <c r="BI34">
        <f t="shared" si="3"/>
        <v>53.081407222146403</v>
      </c>
      <c r="BJ34" s="28">
        <f t="shared" si="4"/>
        <v>-16.713736196452068</v>
      </c>
    </row>
    <row r="35" spans="1:62">
      <c r="A35" t="s">
        <v>87</v>
      </c>
      <c r="B35">
        <f t="shared" ref="B35:AQ35" si="32">ABS($AZ16-B16)^$AZ35</f>
        <v>3</v>
      </c>
      <c r="C35">
        <f t="shared" si="32"/>
        <v>2</v>
      </c>
      <c r="D35">
        <f t="shared" si="32"/>
        <v>4</v>
      </c>
      <c r="E35">
        <f t="shared" si="32"/>
        <v>4</v>
      </c>
      <c r="F35">
        <f t="shared" si="32"/>
        <v>5</v>
      </c>
      <c r="G35">
        <f t="shared" si="32"/>
        <v>5</v>
      </c>
      <c r="H35">
        <f t="shared" si="32"/>
        <v>2</v>
      </c>
      <c r="I35">
        <f t="shared" si="32"/>
        <v>4</v>
      </c>
      <c r="J35">
        <f t="shared" si="32"/>
        <v>5</v>
      </c>
      <c r="K35">
        <f t="shared" si="32"/>
        <v>5</v>
      </c>
      <c r="L35">
        <f t="shared" si="32"/>
        <v>4</v>
      </c>
      <c r="M35">
        <f t="shared" si="32"/>
        <v>4</v>
      </c>
      <c r="N35">
        <f t="shared" si="32"/>
        <v>5</v>
      </c>
      <c r="O35">
        <f t="shared" si="32"/>
        <v>4</v>
      </c>
      <c r="P35">
        <f t="shared" si="32"/>
        <v>2</v>
      </c>
      <c r="Q35">
        <f t="shared" si="32"/>
        <v>5</v>
      </c>
      <c r="R35">
        <f t="shared" si="32"/>
        <v>5</v>
      </c>
      <c r="S35">
        <f t="shared" si="32"/>
        <v>4</v>
      </c>
      <c r="T35">
        <f t="shared" si="32"/>
        <v>3</v>
      </c>
      <c r="U35">
        <f t="shared" si="32"/>
        <v>2</v>
      </c>
      <c r="V35">
        <f t="shared" si="32"/>
        <v>3</v>
      </c>
      <c r="W35">
        <f t="shared" si="32"/>
        <v>2</v>
      </c>
      <c r="X35">
        <f t="shared" si="32"/>
        <v>4</v>
      </c>
      <c r="Y35">
        <f t="shared" si="32"/>
        <v>4</v>
      </c>
      <c r="Z35">
        <f t="shared" si="32"/>
        <v>3</v>
      </c>
      <c r="AA35">
        <f t="shared" si="32"/>
        <v>4</v>
      </c>
      <c r="AB35">
        <f t="shared" si="32"/>
        <v>3</v>
      </c>
      <c r="AC35">
        <f t="shared" si="32"/>
        <v>5</v>
      </c>
      <c r="AD35">
        <f t="shared" si="32"/>
        <v>5</v>
      </c>
      <c r="AE35">
        <f t="shared" si="32"/>
        <v>2</v>
      </c>
      <c r="AF35">
        <f t="shared" si="32"/>
        <v>5</v>
      </c>
      <c r="AG35">
        <f t="shared" si="32"/>
        <v>1</v>
      </c>
      <c r="AH35">
        <f t="shared" si="32"/>
        <v>4</v>
      </c>
      <c r="AI35">
        <f t="shared" si="32"/>
        <v>5</v>
      </c>
      <c r="AJ35">
        <f t="shared" si="32"/>
        <v>3</v>
      </c>
      <c r="AK35">
        <f t="shared" si="32"/>
        <v>3</v>
      </c>
      <c r="AL35">
        <f t="shared" ref="AL35" si="33">ABS($AZ16-AL16)^$AZ35</f>
        <v>4</v>
      </c>
      <c r="AM35">
        <f t="shared" si="32"/>
        <v>2</v>
      </c>
      <c r="AN35">
        <f t="shared" si="32"/>
        <v>2</v>
      </c>
      <c r="AO35">
        <f t="shared" si="32"/>
        <v>4</v>
      </c>
      <c r="AP35">
        <f t="shared" si="32"/>
        <v>4</v>
      </c>
      <c r="AQ35">
        <f t="shared" si="32"/>
        <v>5</v>
      </c>
      <c r="AZ35" s="32">
        <v>1</v>
      </c>
      <c r="BA35">
        <f t="shared" si="7"/>
        <v>4</v>
      </c>
      <c r="BD35">
        <f t="shared" si="0"/>
        <v>34</v>
      </c>
      <c r="BE35">
        <f t="shared" si="1"/>
        <v>34</v>
      </c>
      <c r="BF35" t="str">
        <f t="shared" si="2"/>
        <v>Sachbearbeitung Bauordnungsamt</v>
      </c>
      <c r="BI35">
        <f t="shared" si="3"/>
        <v>53.496317709810185</v>
      </c>
      <c r="BJ35" s="28">
        <f t="shared" si="4"/>
        <v>-17.626028385686411</v>
      </c>
    </row>
    <row r="36" spans="1:62">
      <c r="A36" t="s">
        <v>88</v>
      </c>
      <c r="B36">
        <f t="shared" ref="B36:AQ36" si="34">ABS($AZ17-B17)^$AZ36</f>
        <v>1</v>
      </c>
      <c r="C36">
        <f t="shared" si="34"/>
        <v>2.0705298476827552</v>
      </c>
      <c r="D36">
        <f t="shared" si="34"/>
        <v>3.1694019256486143</v>
      </c>
      <c r="E36">
        <f t="shared" si="34"/>
        <v>4.2870938501451725</v>
      </c>
      <c r="F36">
        <f t="shared" si="34"/>
        <v>5.4189919336718404</v>
      </c>
      <c r="G36">
        <f t="shared" si="34"/>
        <v>2.0705298476827552</v>
      </c>
      <c r="H36">
        <f t="shared" si="34"/>
        <v>5.4189919336718404</v>
      </c>
      <c r="I36">
        <f t="shared" si="34"/>
        <v>3.1694019256486143</v>
      </c>
      <c r="J36">
        <f t="shared" si="34"/>
        <v>4.2870938501451725</v>
      </c>
      <c r="K36">
        <f t="shared" si="34"/>
        <v>2.0705298476827552</v>
      </c>
      <c r="L36">
        <f t="shared" si="34"/>
        <v>4.2870938501451725</v>
      </c>
      <c r="M36">
        <f t="shared" si="34"/>
        <v>4.2870938501451725</v>
      </c>
      <c r="N36">
        <f t="shared" si="34"/>
        <v>4.2870938501451725</v>
      </c>
      <c r="O36">
        <f t="shared" si="34"/>
        <v>4.2870938501451725</v>
      </c>
      <c r="P36">
        <f t="shared" si="34"/>
        <v>3.1694019256486143</v>
      </c>
      <c r="Q36">
        <f t="shared" si="34"/>
        <v>4.2870938501451725</v>
      </c>
      <c r="R36">
        <f t="shared" si="34"/>
        <v>1</v>
      </c>
      <c r="S36">
        <f t="shared" si="34"/>
        <v>4.2870938501451725</v>
      </c>
      <c r="T36">
        <f t="shared" si="34"/>
        <v>2.0705298476827552</v>
      </c>
      <c r="U36">
        <f t="shared" si="34"/>
        <v>4.2870938501451725</v>
      </c>
      <c r="V36">
        <f t="shared" si="34"/>
        <v>2.0705298476827552</v>
      </c>
      <c r="W36">
        <f t="shared" si="34"/>
        <v>1</v>
      </c>
      <c r="X36">
        <f t="shared" si="34"/>
        <v>2.0705298476827552</v>
      </c>
      <c r="Y36">
        <f t="shared" si="34"/>
        <v>2.0705298476827552</v>
      </c>
      <c r="Z36">
        <f t="shared" si="34"/>
        <v>2.0705298476827552</v>
      </c>
      <c r="AA36">
        <f t="shared" si="34"/>
        <v>5.4189919336718404</v>
      </c>
      <c r="AB36">
        <f t="shared" si="34"/>
        <v>3.1694019256486143</v>
      </c>
      <c r="AC36">
        <f t="shared" si="34"/>
        <v>4.2870938501451725</v>
      </c>
      <c r="AD36">
        <f t="shared" si="34"/>
        <v>5.4189919336718404</v>
      </c>
      <c r="AE36">
        <f t="shared" si="34"/>
        <v>2.0705298476827552</v>
      </c>
      <c r="AF36">
        <f t="shared" si="34"/>
        <v>2.0705298476827552</v>
      </c>
      <c r="AG36">
        <f t="shared" si="34"/>
        <v>2.0705298476827552</v>
      </c>
      <c r="AH36">
        <f t="shared" si="34"/>
        <v>4.2870938501451725</v>
      </c>
      <c r="AI36">
        <f t="shared" si="34"/>
        <v>1</v>
      </c>
      <c r="AJ36">
        <f t="shared" si="34"/>
        <v>5.4189919336718404</v>
      </c>
      <c r="AK36">
        <f t="shared" si="34"/>
        <v>5.4189919336718404</v>
      </c>
      <c r="AL36">
        <f t="shared" ref="AL36" si="35">ABS($AZ17-AL17)^$AZ36</f>
        <v>2.0705298476827552</v>
      </c>
      <c r="AM36">
        <f t="shared" si="34"/>
        <v>1</v>
      </c>
      <c r="AN36">
        <f t="shared" si="34"/>
        <v>3.1694019256486143</v>
      </c>
      <c r="AO36">
        <f t="shared" si="34"/>
        <v>4.2870938501451725</v>
      </c>
      <c r="AP36">
        <f t="shared" si="34"/>
        <v>4.2870938501451725</v>
      </c>
      <c r="AQ36">
        <f t="shared" si="34"/>
        <v>5.4189919336718404</v>
      </c>
      <c r="AZ36" s="32">
        <v>1.05</v>
      </c>
      <c r="BA36">
        <f t="shared" si="7"/>
        <v>4.2</v>
      </c>
      <c r="BD36">
        <f t="shared" si="0"/>
        <v>35</v>
      </c>
      <c r="BE36">
        <f t="shared" si="1"/>
        <v>35</v>
      </c>
      <c r="BF36" t="str">
        <f t="shared" si="2"/>
        <v>Technische Gebäudeausrüstung (TGA)</v>
      </c>
      <c r="BI36">
        <f t="shared" si="3"/>
        <v>53.774738268331106</v>
      </c>
      <c r="BJ36" s="28">
        <f t="shared" si="4"/>
        <v>-18.238210792284736</v>
      </c>
    </row>
    <row r="37" spans="1:62">
      <c r="A37" t="s">
        <v>89</v>
      </c>
      <c r="B37">
        <f t="shared" ref="B37:AQ37" si="36">ABS($AZ18-B18)^$AZ37</f>
        <v>2</v>
      </c>
      <c r="C37">
        <f t="shared" si="36"/>
        <v>3</v>
      </c>
      <c r="D37">
        <f t="shared" si="36"/>
        <v>2</v>
      </c>
      <c r="E37">
        <f t="shared" si="36"/>
        <v>5</v>
      </c>
      <c r="F37">
        <f t="shared" si="36"/>
        <v>5</v>
      </c>
      <c r="G37">
        <f t="shared" si="36"/>
        <v>3</v>
      </c>
      <c r="H37">
        <f t="shared" si="36"/>
        <v>4</v>
      </c>
      <c r="I37">
        <f t="shared" si="36"/>
        <v>3</v>
      </c>
      <c r="J37">
        <f t="shared" si="36"/>
        <v>2</v>
      </c>
      <c r="K37">
        <f t="shared" si="36"/>
        <v>2</v>
      </c>
      <c r="L37">
        <f t="shared" si="36"/>
        <v>3</v>
      </c>
      <c r="M37">
        <f t="shared" si="36"/>
        <v>3</v>
      </c>
      <c r="N37">
        <f t="shared" si="36"/>
        <v>3</v>
      </c>
      <c r="O37">
        <f t="shared" si="36"/>
        <v>3</v>
      </c>
      <c r="P37">
        <f t="shared" si="36"/>
        <v>4</v>
      </c>
      <c r="Q37">
        <f t="shared" si="36"/>
        <v>3</v>
      </c>
      <c r="R37">
        <f t="shared" si="36"/>
        <v>2</v>
      </c>
      <c r="S37">
        <f t="shared" si="36"/>
        <v>3</v>
      </c>
      <c r="T37">
        <f t="shared" si="36"/>
        <v>2</v>
      </c>
      <c r="U37">
        <f t="shared" si="36"/>
        <v>3</v>
      </c>
      <c r="V37">
        <f t="shared" si="36"/>
        <v>3</v>
      </c>
      <c r="W37">
        <f t="shared" si="36"/>
        <v>2</v>
      </c>
      <c r="X37">
        <f t="shared" si="36"/>
        <v>2</v>
      </c>
      <c r="Y37">
        <f t="shared" si="36"/>
        <v>3</v>
      </c>
      <c r="Z37">
        <f t="shared" si="36"/>
        <v>3</v>
      </c>
      <c r="AA37">
        <f t="shared" si="36"/>
        <v>4</v>
      </c>
      <c r="AB37">
        <f t="shared" si="36"/>
        <v>3</v>
      </c>
      <c r="AC37">
        <f t="shared" si="36"/>
        <v>2</v>
      </c>
      <c r="AD37">
        <f t="shared" si="36"/>
        <v>5</v>
      </c>
      <c r="AE37">
        <f t="shared" si="36"/>
        <v>2</v>
      </c>
      <c r="AF37">
        <f t="shared" si="36"/>
        <v>3</v>
      </c>
      <c r="AG37">
        <f t="shared" si="36"/>
        <v>4</v>
      </c>
      <c r="AH37">
        <f t="shared" si="36"/>
        <v>4</v>
      </c>
      <c r="AI37">
        <f t="shared" si="36"/>
        <v>5</v>
      </c>
      <c r="AJ37">
        <f t="shared" si="36"/>
        <v>3</v>
      </c>
      <c r="AK37">
        <f t="shared" si="36"/>
        <v>3</v>
      </c>
      <c r="AL37">
        <f t="shared" ref="AL37" si="37">ABS($AZ18-AL18)^$AZ37</f>
        <v>4</v>
      </c>
      <c r="AM37">
        <f t="shared" si="36"/>
        <v>3</v>
      </c>
      <c r="AN37">
        <f t="shared" si="36"/>
        <v>4</v>
      </c>
      <c r="AO37">
        <f t="shared" si="36"/>
        <v>4</v>
      </c>
      <c r="AP37">
        <f t="shared" si="36"/>
        <v>4</v>
      </c>
      <c r="AQ37">
        <f t="shared" si="36"/>
        <v>4</v>
      </c>
      <c r="AZ37" s="32">
        <v>1</v>
      </c>
      <c r="BA37">
        <f t="shared" si="7"/>
        <v>4</v>
      </c>
      <c r="BD37">
        <f t="shared" si="0"/>
        <v>36</v>
      </c>
      <c r="BE37">
        <f t="shared" si="1"/>
        <v>36</v>
      </c>
      <c r="BF37" t="str">
        <f t="shared" si="2"/>
        <v>Bauwirtschaft - Kalkulation</v>
      </c>
      <c r="BI37">
        <f t="shared" si="3"/>
        <v>54.769369724383921</v>
      </c>
      <c r="BJ37" s="28">
        <f t="shared" si="4"/>
        <v>-20.425175295479136</v>
      </c>
    </row>
    <row r="38" spans="1:62" ht="16.5" thickBot="1">
      <c r="A38" t="s">
        <v>90</v>
      </c>
      <c r="B38">
        <f t="shared" ref="B38:AQ38" si="38">ABS($AZ19-B19)^$AZ38</f>
        <v>4.2870938501451725</v>
      </c>
      <c r="C38">
        <f t="shared" si="38"/>
        <v>3.1694019256486143</v>
      </c>
      <c r="D38">
        <f t="shared" si="38"/>
        <v>4.2870938501451725</v>
      </c>
      <c r="E38">
        <f t="shared" si="38"/>
        <v>2.0705298476827552</v>
      </c>
      <c r="F38">
        <f t="shared" si="38"/>
        <v>2.0705298476827552</v>
      </c>
      <c r="G38">
        <f t="shared" si="38"/>
        <v>4.2870938501451725</v>
      </c>
      <c r="H38">
        <f t="shared" si="38"/>
        <v>5.4189919336718404</v>
      </c>
      <c r="I38">
        <f t="shared" si="38"/>
        <v>5.4189919336718404</v>
      </c>
      <c r="J38">
        <f t="shared" si="38"/>
        <v>2.0705298476827552</v>
      </c>
      <c r="K38">
        <f t="shared" si="38"/>
        <v>5.4189919336718404</v>
      </c>
      <c r="L38">
        <f t="shared" si="38"/>
        <v>3.1694019256486143</v>
      </c>
      <c r="M38">
        <f t="shared" si="38"/>
        <v>3.1694019256486143</v>
      </c>
      <c r="N38">
        <f t="shared" si="38"/>
        <v>3.1694019256486143</v>
      </c>
      <c r="O38">
        <f t="shared" si="38"/>
        <v>3.1694019256486143</v>
      </c>
      <c r="P38">
        <f t="shared" si="38"/>
        <v>4.2870938501451725</v>
      </c>
      <c r="Q38">
        <f t="shared" si="38"/>
        <v>5.4189919336718404</v>
      </c>
      <c r="R38">
        <f t="shared" si="38"/>
        <v>5.4189919336718404</v>
      </c>
      <c r="S38">
        <f t="shared" si="38"/>
        <v>4.2870938501451725</v>
      </c>
      <c r="T38">
        <f t="shared" si="38"/>
        <v>4.2870938501451725</v>
      </c>
      <c r="U38">
        <f t="shared" si="38"/>
        <v>2.0705298476827552</v>
      </c>
      <c r="V38">
        <f t="shared" si="38"/>
        <v>4.2870938501451725</v>
      </c>
      <c r="W38">
        <f t="shared" si="38"/>
        <v>4.2870938501451725</v>
      </c>
      <c r="X38">
        <f t="shared" si="38"/>
        <v>3.1694019256486143</v>
      </c>
      <c r="Y38">
        <f t="shared" si="38"/>
        <v>3.1694019256486143</v>
      </c>
      <c r="Z38">
        <f t="shared" si="38"/>
        <v>2.0705298476827552</v>
      </c>
      <c r="AA38">
        <f t="shared" si="38"/>
        <v>2.0705298476827552</v>
      </c>
      <c r="AB38">
        <f t="shared" si="38"/>
        <v>4.2870938501451725</v>
      </c>
      <c r="AC38">
        <f t="shared" si="38"/>
        <v>4.2870938501451725</v>
      </c>
      <c r="AD38">
        <f t="shared" si="38"/>
        <v>1</v>
      </c>
      <c r="AE38">
        <f t="shared" si="38"/>
        <v>2.0705298476827552</v>
      </c>
      <c r="AF38">
        <f t="shared" si="38"/>
        <v>3.1694019256486143</v>
      </c>
      <c r="AG38">
        <f t="shared" si="38"/>
        <v>3.1694019256486143</v>
      </c>
      <c r="AH38">
        <f t="shared" si="38"/>
        <v>5.4189919336718404</v>
      </c>
      <c r="AI38">
        <f t="shared" si="38"/>
        <v>3.1694019256486143</v>
      </c>
      <c r="AJ38">
        <f t="shared" si="38"/>
        <v>4.2870938501451725</v>
      </c>
      <c r="AK38">
        <f t="shared" si="38"/>
        <v>4.2870938501451725</v>
      </c>
      <c r="AL38">
        <f t="shared" ref="AL38" si="39">ABS($AZ19-AL19)^$AZ38</f>
        <v>4.2870938501451725</v>
      </c>
      <c r="AM38">
        <f t="shared" si="38"/>
        <v>4.2870938501451725</v>
      </c>
      <c r="AN38">
        <f t="shared" si="38"/>
        <v>2.0705298476827552</v>
      </c>
      <c r="AO38">
        <f t="shared" si="38"/>
        <v>3.1694019256486143</v>
      </c>
      <c r="AP38">
        <f t="shared" si="38"/>
        <v>3.1694019256486143</v>
      </c>
      <c r="AQ38">
        <f t="shared" si="38"/>
        <v>2.0705298476827552</v>
      </c>
      <c r="AZ38" s="33">
        <v>1.05</v>
      </c>
      <c r="BA38">
        <f t="shared" si="7"/>
        <v>4.2</v>
      </c>
      <c r="BD38">
        <f t="shared" si="0"/>
        <v>37</v>
      </c>
      <c r="BE38">
        <f t="shared" si="1"/>
        <v>37</v>
      </c>
      <c r="BF38" t="str">
        <f t="shared" si="2"/>
        <v>Ausschreibung und Vergabe</v>
      </c>
      <c r="BI38">
        <f t="shared" si="3"/>
        <v>55.83989957206667</v>
      </c>
      <c r="BJ38" s="28">
        <f t="shared" si="4"/>
        <v>-22.77902280577544</v>
      </c>
    </row>
    <row r="39" spans="1:62">
      <c r="BD39">
        <f t="shared" si="0"/>
        <v>38</v>
      </c>
      <c r="BE39">
        <f t="shared" si="1"/>
        <v>38</v>
      </c>
      <c r="BF39" t="str">
        <f t="shared" si="2"/>
        <v>Kostenplanung</v>
      </c>
      <c r="BI39">
        <f t="shared" si="3"/>
        <v>56.183317110864486</v>
      </c>
      <c r="BJ39" s="28">
        <f t="shared" si="4"/>
        <v>-23.534118537520854</v>
      </c>
    </row>
    <row r="40" spans="1:62">
      <c r="A40" s="1" t="s">
        <v>91</v>
      </c>
      <c r="B40" s="1">
        <f>SUM(B21:B38)</f>
        <v>53.496317709810185</v>
      </c>
      <c r="C40" s="1">
        <f t="shared" ref="C40:AQ40" si="40">SUM(C21:C38)</f>
        <v>43.678920393835078</v>
      </c>
      <c r="D40" s="1">
        <f t="shared" si="40"/>
        <v>51.310611774847601</v>
      </c>
      <c r="E40" s="1">
        <f t="shared" si="40"/>
        <v>56.183317110864486</v>
      </c>
      <c r="F40" s="1">
        <f t="shared" si="40"/>
        <v>56.91922197444265</v>
      </c>
      <c r="G40" s="1">
        <f t="shared" si="40"/>
        <v>55.83989957206667</v>
      </c>
      <c r="H40" s="1">
        <f t="shared" si="40"/>
        <v>51.252426091881489</v>
      </c>
      <c r="I40" s="1">
        <f t="shared" si="40"/>
        <v>48.62134799230838</v>
      </c>
      <c r="J40" s="1">
        <f t="shared" si="40"/>
        <v>44.905436620782659</v>
      </c>
      <c r="K40" s="1">
        <f t="shared" si="40"/>
        <v>42.526131932274126</v>
      </c>
      <c r="L40" s="1">
        <f t="shared" si="40"/>
        <v>46.754811634522426</v>
      </c>
      <c r="M40" s="1">
        <f t="shared" si="40"/>
        <v>47.912005296497782</v>
      </c>
      <c r="N40" s="1">
        <f t="shared" si="40"/>
        <v>52.2208730811207</v>
      </c>
      <c r="O40" s="1">
        <f t="shared" si="40"/>
        <v>49.581753690942207</v>
      </c>
      <c r="P40" s="1">
        <f t="shared" si="40"/>
        <v>43.931214142541918</v>
      </c>
      <c r="Q40" s="1">
        <f t="shared" si="40"/>
        <v>51.727391075259014</v>
      </c>
      <c r="R40" s="1">
        <f t="shared" si="40"/>
        <v>42.587500168118034</v>
      </c>
      <c r="S40" s="1">
        <f t="shared" si="40"/>
        <v>48.888836175842613</v>
      </c>
      <c r="T40" s="1">
        <f t="shared" si="40"/>
        <v>49.353351668839551</v>
      </c>
      <c r="U40" s="1">
        <f t="shared" si="40"/>
        <v>52.390275006769308</v>
      </c>
      <c r="V40" s="1">
        <f t="shared" si="40"/>
        <v>40.931594825314988</v>
      </c>
      <c r="W40" s="1">
        <f t="shared" si="40"/>
        <v>32.960241340367574</v>
      </c>
      <c r="X40" s="1">
        <f t="shared" si="40"/>
        <v>39.216773938548755</v>
      </c>
      <c r="Y40" s="1">
        <f t="shared" si="40"/>
        <v>41.553897777987864</v>
      </c>
      <c r="Z40" s="1">
        <f t="shared" si="40"/>
        <v>41.481176237903362</v>
      </c>
      <c r="AA40" s="1">
        <f t="shared" si="40"/>
        <v>39.509315494768508</v>
      </c>
      <c r="AB40" s="1">
        <f t="shared" si="40"/>
        <v>53.774738268331106</v>
      </c>
      <c r="AC40" s="1">
        <f t="shared" si="40"/>
        <v>58.10242551957495</v>
      </c>
      <c r="AD40" s="1">
        <f t="shared" si="40"/>
        <v>52.072847939577223</v>
      </c>
      <c r="AE40" s="1">
        <f t="shared" si="40"/>
        <v>50.511575055651008</v>
      </c>
      <c r="AF40" s="1">
        <f t="shared" si="40"/>
        <v>46.90635867171212</v>
      </c>
      <c r="AG40" s="1">
        <f t="shared" si="40"/>
        <v>47.290696335056502</v>
      </c>
      <c r="AH40" s="1">
        <f t="shared" si="40"/>
        <v>51.332211787084638</v>
      </c>
      <c r="AI40" s="1">
        <f t="shared" si="40"/>
        <v>54.769369724383921</v>
      </c>
      <c r="AJ40" s="1">
        <f t="shared" si="40"/>
        <v>56.363977627420937</v>
      </c>
      <c r="AK40" s="1">
        <f t="shared" si="40"/>
        <v>46.527403940933141</v>
      </c>
      <c r="AL40" s="1">
        <f t="shared" ref="AL40" si="41">SUM(AL21:AL38)</f>
        <v>47.634165622078825</v>
      </c>
      <c r="AM40" s="1">
        <f t="shared" si="40"/>
        <v>36.39623725777254</v>
      </c>
      <c r="AN40" s="1">
        <f t="shared" si="40"/>
        <v>53.081407222146403</v>
      </c>
      <c r="AO40" s="1">
        <f t="shared" si="40"/>
        <v>52.434949473966284</v>
      </c>
      <c r="AP40" s="1">
        <f t="shared" si="40"/>
        <v>50.33607739600042</v>
      </c>
      <c r="AQ40" s="1">
        <f t="shared" si="40"/>
        <v>58.837814729531068</v>
      </c>
      <c r="AS40" t="s">
        <v>164</v>
      </c>
      <c r="BA40">
        <f>SUM(BA21:BA38)</f>
        <v>75.800000000000011</v>
      </c>
      <c r="BD40">
        <f t="shared" si="0"/>
        <v>39</v>
      </c>
      <c r="BE40">
        <f t="shared" si="1"/>
        <v>39</v>
      </c>
      <c r="BF40" t="str">
        <f t="shared" si="2"/>
        <v>Bauwirtschaft - Bauleitung (Hochbau)</v>
      </c>
      <c r="BI40">
        <f t="shared" si="3"/>
        <v>56.363977627420937</v>
      </c>
      <c r="BJ40" s="28">
        <f t="shared" si="4"/>
        <v>-23.93134922476019</v>
      </c>
    </row>
    <row r="41" spans="1:62">
      <c r="A41" t="s">
        <v>92</v>
      </c>
      <c r="B41">
        <f t="shared" ref="B41:AQ41" si="42">_xlfn.RANK.EQ(B40,$B$40:$AQ$40,1)</f>
        <v>34</v>
      </c>
      <c r="C41">
        <f t="shared" si="42"/>
        <v>10</v>
      </c>
      <c r="D41">
        <f t="shared" si="42"/>
        <v>26</v>
      </c>
      <c r="E41">
        <f t="shared" si="42"/>
        <v>38</v>
      </c>
      <c r="F41">
        <f t="shared" si="42"/>
        <v>40</v>
      </c>
      <c r="G41">
        <f t="shared" si="42"/>
        <v>37</v>
      </c>
      <c r="H41">
        <f t="shared" si="42"/>
        <v>25</v>
      </c>
      <c r="I41">
        <f t="shared" si="42"/>
        <v>19</v>
      </c>
      <c r="J41">
        <f t="shared" si="42"/>
        <v>12</v>
      </c>
      <c r="K41">
        <f t="shared" si="42"/>
        <v>8</v>
      </c>
      <c r="L41">
        <f t="shared" si="42"/>
        <v>14</v>
      </c>
      <c r="M41">
        <f t="shared" si="42"/>
        <v>18</v>
      </c>
      <c r="N41">
        <f t="shared" si="42"/>
        <v>30</v>
      </c>
      <c r="O41">
        <f t="shared" si="42"/>
        <v>22</v>
      </c>
      <c r="P41">
        <f t="shared" si="42"/>
        <v>11</v>
      </c>
      <c r="Q41">
        <f t="shared" si="42"/>
        <v>28</v>
      </c>
      <c r="R41">
        <f t="shared" si="42"/>
        <v>9</v>
      </c>
      <c r="S41">
        <f t="shared" si="42"/>
        <v>20</v>
      </c>
      <c r="T41">
        <f t="shared" si="42"/>
        <v>21</v>
      </c>
      <c r="U41">
        <f t="shared" si="42"/>
        <v>31</v>
      </c>
      <c r="V41">
        <f t="shared" si="42"/>
        <v>5</v>
      </c>
      <c r="W41">
        <f t="shared" si="42"/>
        <v>1</v>
      </c>
      <c r="X41">
        <f t="shared" si="42"/>
        <v>3</v>
      </c>
      <c r="Y41">
        <f t="shared" si="42"/>
        <v>7</v>
      </c>
      <c r="Z41">
        <f t="shared" si="42"/>
        <v>6</v>
      </c>
      <c r="AA41">
        <f t="shared" si="42"/>
        <v>4</v>
      </c>
      <c r="AB41">
        <f t="shared" si="42"/>
        <v>35</v>
      </c>
      <c r="AC41">
        <f t="shared" si="42"/>
        <v>41</v>
      </c>
      <c r="AD41">
        <f t="shared" si="42"/>
        <v>29</v>
      </c>
      <c r="AE41">
        <f t="shared" si="42"/>
        <v>24</v>
      </c>
      <c r="AF41">
        <f t="shared" si="42"/>
        <v>15</v>
      </c>
      <c r="AG41">
        <f t="shared" si="42"/>
        <v>16</v>
      </c>
      <c r="AH41">
        <f t="shared" si="42"/>
        <v>27</v>
      </c>
      <c r="AI41">
        <f t="shared" si="42"/>
        <v>36</v>
      </c>
      <c r="AJ41">
        <f t="shared" si="42"/>
        <v>39</v>
      </c>
      <c r="AK41">
        <f t="shared" si="42"/>
        <v>13</v>
      </c>
      <c r="AL41">
        <f t="shared" ref="AL41" si="43">_xlfn.RANK.EQ(AL40,$B$40:$AQ$40,1)</f>
        <v>17</v>
      </c>
      <c r="AM41">
        <f t="shared" si="42"/>
        <v>2</v>
      </c>
      <c r="AN41">
        <f t="shared" si="42"/>
        <v>33</v>
      </c>
      <c r="AO41">
        <f t="shared" si="42"/>
        <v>32</v>
      </c>
      <c r="AP41">
        <f t="shared" si="42"/>
        <v>23</v>
      </c>
      <c r="AQ41">
        <f t="shared" si="42"/>
        <v>42</v>
      </c>
      <c r="AS41" t="s">
        <v>165</v>
      </c>
      <c r="BA41">
        <f>0.6*BA40</f>
        <v>45.480000000000004</v>
      </c>
      <c r="BD41">
        <f t="shared" si="0"/>
        <v>40</v>
      </c>
      <c r="BE41">
        <f t="shared" si="1"/>
        <v>40</v>
      </c>
      <c r="BF41" t="str">
        <f t="shared" si="2"/>
        <v>Termin- und Kapazitätsplanung</v>
      </c>
      <c r="BI41">
        <f t="shared" si="3"/>
        <v>56.91922197444265</v>
      </c>
      <c r="BJ41" s="28">
        <f t="shared" si="4"/>
        <v>-25.15220311003219</v>
      </c>
    </row>
    <row r="42" spans="1:62">
      <c r="A42" t="s">
        <v>109</v>
      </c>
      <c r="B42">
        <f t="shared" ref="B42:AQ42" si="44">SUMPRODUCT(($B$1:$AQ$1 &lt; B1)+(B1="")*1000)</f>
        <v>26</v>
      </c>
      <c r="C42">
        <f t="shared" si="44"/>
        <v>31</v>
      </c>
      <c r="D42">
        <f t="shared" si="44"/>
        <v>14</v>
      </c>
      <c r="E42">
        <f t="shared" si="44"/>
        <v>21</v>
      </c>
      <c r="F42">
        <f t="shared" si="44"/>
        <v>37</v>
      </c>
      <c r="G42">
        <f t="shared" si="44"/>
        <v>1</v>
      </c>
      <c r="H42">
        <f t="shared" si="44"/>
        <v>28</v>
      </c>
      <c r="I42">
        <f t="shared" si="44"/>
        <v>39</v>
      </c>
      <c r="J42">
        <f t="shared" si="44"/>
        <v>0</v>
      </c>
      <c r="K42">
        <f t="shared" si="44"/>
        <v>34</v>
      </c>
      <c r="L42">
        <f t="shared" si="44"/>
        <v>32</v>
      </c>
      <c r="M42">
        <f t="shared" si="44"/>
        <v>30</v>
      </c>
      <c r="N42">
        <f t="shared" si="44"/>
        <v>19</v>
      </c>
      <c r="O42">
        <f t="shared" si="44"/>
        <v>17</v>
      </c>
      <c r="P42">
        <f t="shared" si="44"/>
        <v>7</v>
      </c>
      <c r="Q42">
        <f t="shared" si="44"/>
        <v>27</v>
      </c>
      <c r="R42">
        <f t="shared" si="44"/>
        <v>25</v>
      </c>
      <c r="S42">
        <f t="shared" si="44"/>
        <v>12</v>
      </c>
      <c r="T42">
        <f t="shared" si="44"/>
        <v>6</v>
      </c>
      <c r="U42">
        <f t="shared" si="44"/>
        <v>15</v>
      </c>
      <c r="V42">
        <f t="shared" si="44"/>
        <v>2</v>
      </c>
      <c r="W42">
        <f t="shared" si="44"/>
        <v>16</v>
      </c>
      <c r="X42">
        <f t="shared" si="44"/>
        <v>40</v>
      </c>
      <c r="Y42">
        <f t="shared" si="44"/>
        <v>18</v>
      </c>
      <c r="Z42">
        <f t="shared" si="44"/>
        <v>13</v>
      </c>
      <c r="AA42">
        <f t="shared" si="44"/>
        <v>38</v>
      </c>
      <c r="AB42">
        <f t="shared" si="44"/>
        <v>36</v>
      </c>
      <c r="AC42">
        <f t="shared" si="44"/>
        <v>11</v>
      </c>
      <c r="AD42">
        <f t="shared" si="44"/>
        <v>3</v>
      </c>
      <c r="AE42">
        <f t="shared" si="44"/>
        <v>4</v>
      </c>
      <c r="AF42">
        <f t="shared" si="44"/>
        <v>5</v>
      </c>
      <c r="AG42">
        <f t="shared" si="44"/>
        <v>23</v>
      </c>
      <c r="AH42">
        <f t="shared" si="44"/>
        <v>24</v>
      </c>
      <c r="AI42">
        <f t="shared" si="44"/>
        <v>10</v>
      </c>
      <c r="AJ42">
        <f t="shared" si="44"/>
        <v>8</v>
      </c>
      <c r="AK42">
        <f t="shared" si="44"/>
        <v>9</v>
      </c>
      <c r="AL42">
        <f t="shared" ref="AL42" si="45">SUMPRODUCT(($B$1:$AQ$1 &lt; AL1)+(AL1="")*1000)</f>
        <v>33</v>
      </c>
      <c r="AM42">
        <f t="shared" si="44"/>
        <v>35</v>
      </c>
      <c r="AN42">
        <f t="shared" si="44"/>
        <v>20</v>
      </c>
      <c r="AO42">
        <f t="shared" si="44"/>
        <v>22</v>
      </c>
      <c r="AP42">
        <f t="shared" si="44"/>
        <v>41</v>
      </c>
      <c r="AQ42">
        <f t="shared" si="44"/>
        <v>29</v>
      </c>
      <c r="BD42">
        <f t="shared" si="0"/>
        <v>41</v>
      </c>
      <c r="BE42">
        <f t="shared" si="1"/>
        <v>41</v>
      </c>
      <c r="BF42" t="str">
        <f t="shared" si="2"/>
        <v>Beleuchtungsplanung</v>
      </c>
      <c r="BI42">
        <f t="shared" si="3"/>
        <v>58.10242551957495</v>
      </c>
      <c r="BJ42" s="28">
        <f t="shared" si="4"/>
        <v>-27.753794018414556</v>
      </c>
    </row>
    <row r="43" spans="1:62">
      <c r="A43" s="1" t="s">
        <v>93</v>
      </c>
      <c r="B43">
        <f t="shared" ref="B43:AQ43" si="46">SUMPRODUCT(($B$41:$AQ$41+($B42:$AQ42*10^-6)&lt;B41+(B42*10^-6))*1)+1</f>
        <v>34</v>
      </c>
      <c r="C43">
        <f t="shared" si="46"/>
        <v>10</v>
      </c>
      <c r="D43">
        <f t="shared" si="46"/>
        <v>26</v>
      </c>
      <c r="E43">
        <f t="shared" si="46"/>
        <v>38</v>
      </c>
      <c r="F43">
        <f t="shared" si="46"/>
        <v>40</v>
      </c>
      <c r="G43">
        <f t="shared" si="46"/>
        <v>37</v>
      </c>
      <c r="H43">
        <f t="shared" si="46"/>
        <v>25</v>
      </c>
      <c r="I43">
        <f t="shared" si="46"/>
        <v>19</v>
      </c>
      <c r="J43">
        <f t="shared" si="46"/>
        <v>12</v>
      </c>
      <c r="K43">
        <f t="shared" si="46"/>
        <v>8</v>
      </c>
      <c r="L43">
        <f t="shared" si="46"/>
        <v>14</v>
      </c>
      <c r="M43">
        <f t="shared" si="46"/>
        <v>18</v>
      </c>
      <c r="N43">
        <f t="shared" si="46"/>
        <v>30</v>
      </c>
      <c r="O43">
        <f t="shared" si="46"/>
        <v>22</v>
      </c>
      <c r="P43">
        <f t="shared" si="46"/>
        <v>11</v>
      </c>
      <c r="Q43">
        <f t="shared" si="46"/>
        <v>28</v>
      </c>
      <c r="R43">
        <f t="shared" si="46"/>
        <v>9</v>
      </c>
      <c r="S43">
        <f t="shared" si="46"/>
        <v>20</v>
      </c>
      <c r="T43">
        <f t="shared" si="46"/>
        <v>21</v>
      </c>
      <c r="U43">
        <f t="shared" si="46"/>
        <v>31</v>
      </c>
      <c r="V43">
        <f t="shared" si="46"/>
        <v>5</v>
      </c>
      <c r="W43">
        <f t="shared" si="46"/>
        <v>1</v>
      </c>
      <c r="X43">
        <f t="shared" si="46"/>
        <v>3</v>
      </c>
      <c r="Y43">
        <f t="shared" si="46"/>
        <v>7</v>
      </c>
      <c r="Z43">
        <f t="shared" si="46"/>
        <v>6</v>
      </c>
      <c r="AA43">
        <f t="shared" si="46"/>
        <v>4</v>
      </c>
      <c r="AB43">
        <f t="shared" si="46"/>
        <v>35</v>
      </c>
      <c r="AC43">
        <f t="shared" si="46"/>
        <v>41</v>
      </c>
      <c r="AD43">
        <f t="shared" si="46"/>
        <v>29</v>
      </c>
      <c r="AE43">
        <f t="shared" si="46"/>
        <v>24</v>
      </c>
      <c r="AF43">
        <f t="shared" si="46"/>
        <v>15</v>
      </c>
      <c r="AG43">
        <f t="shared" si="46"/>
        <v>16</v>
      </c>
      <c r="AH43">
        <f t="shared" si="46"/>
        <v>27</v>
      </c>
      <c r="AI43">
        <f t="shared" si="46"/>
        <v>36</v>
      </c>
      <c r="AJ43">
        <f t="shared" si="46"/>
        <v>39</v>
      </c>
      <c r="AK43">
        <f t="shared" si="46"/>
        <v>13</v>
      </c>
      <c r="AL43">
        <f t="shared" ref="AL43" si="47">SUMPRODUCT(($B$41:$AQ$41+($B42:$AQ42*10^-6)&lt;AL41+(AL42*10^-6))*1)+1</f>
        <v>17</v>
      </c>
      <c r="AM43">
        <f t="shared" si="46"/>
        <v>2</v>
      </c>
      <c r="AN43">
        <f t="shared" si="46"/>
        <v>33</v>
      </c>
      <c r="AO43">
        <f t="shared" si="46"/>
        <v>32</v>
      </c>
      <c r="AP43">
        <f t="shared" si="46"/>
        <v>23</v>
      </c>
      <c r="AQ43">
        <f t="shared" si="46"/>
        <v>42</v>
      </c>
    </row>
    <row r="44" spans="1:62" ht="256.5">
      <c r="A44" t="s">
        <v>95</v>
      </c>
      <c r="B44" s="15" t="str">
        <f t="shared" ref="B44:AQ44" si="48">B1</f>
        <v>Sachbearbeitung Bauordnungsamt</v>
      </c>
      <c r="C44" s="15" t="str">
        <f t="shared" si="48"/>
        <v>Stadtplanung</v>
      </c>
      <c r="D44" s="15" t="str">
        <f t="shared" si="48"/>
        <v>Denkmalpflege</v>
      </c>
      <c r="E44" s="15" t="str">
        <f t="shared" si="48"/>
        <v>Kostenplanung</v>
      </c>
      <c r="F44" s="15" t="str">
        <f t="shared" si="48"/>
        <v>Termin- und Kapazitätsplanung</v>
      </c>
      <c r="G44" s="15" t="str">
        <f t="shared" si="48"/>
        <v>Ausschreibung und Vergabe</v>
      </c>
      <c r="H44" s="15" t="str">
        <f t="shared" si="48"/>
        <v>Sicherheits- und Gesundheitskoordination (SiGeKo)</v>
      </c>
      <c r="I44" s="15" t="str">
        <f t="shared" si="48"/>
        <v>Vermessung</v>
      </c>
      <c r="J44" s="15" t="str">
        <f t="shared" si="48"/>
        <v>Allg. Genehmigungsplanung</v>
      </c>
      <c r="K44" s="15" t="str">
        <f t="shared" si="48"/>
        <v>Statik und Prüfstatik</v>
      </c>
      <c r="L44" s="15" t="str">
        <f t="shared" si="48"/>
        <v>Stahlbau</v>
      </c>
      <c r="M44" s="15" t="str">
        <f t="shared" si="48"/>
        <v>Spannbetonbau</v>
      </c>
      <c r="N44" s="15" t="str">
        <f t="shared" si="48"/>
        <v>Holzbau</v>
      </c>
      <c r="O44" s="15" t="str">
        <f t="shared" si="48"/>
        <v>Glas-/Aluminiumbau</v>
      </c>
      <c r="P44" s="15" t="str">
        <f t="shared" si="48"/>
        <v>Bauüberwachung</v>
      </c>
      <c r="Q44" s="15" t="str">
        <f t="shared" si="48"/>
        <v>Sachverständigenwesen</v>
      </c>
      <c r="R44" s="15" t="str">
        <f t="shared" si="48"/>
        <v>Prüfstatiker</v>
      </c>
      <c r="S44" s="15" t="str">
        <f t="shared" si="48"/>
        <v>Brandschutzplanung</v>
      </c>
      <c r="T44" s="15" t="str">
        <f t="shared" si="48"/>
        <v>Bauphysikalische Planung</v>
      </c>
      <c r="U44" s="15" t="str">
        <f t="shared" si="48"/>
        <v>Energieberatung</v>
      </c>
      <c r="V44" s="15" t="str">
        <f t="shared" si="48"/>
        <v>Baudynamik</v>
      </c>
      <c r="W44" s="15" t="str">
        <f t="shared" si="48"/>
        <v>Geotechnik</v>
      </c>
      <c r="X44" s="15" t="str">
        <f t="shared" si="48"/>
        <v>Wasserbau</v>
      </c>
      <c r="Y44" s="15" t="str">
        <f t="shared" si="48"/>
        <v>Gleis- und Bahnbau</v>
      </c>
      <c r="Z44" s="15" t="str">
        <f t="shared" si="48"/>
        <v>Brückenbau</v>
      </c>
      <c r="AA44" s="15" t="str">
        <f t="shared" si="48"/>
        <v>Tunnelbau</v>
      </c>
      <c r="AB44" s="15" t="str">
        <f t="shared" si="48"/>
        <v>Technische Gebäudeausrüstung (TGA)</v>
      </c>
      <c r="AC44" s="15" t="str">
        <f t="shared" si="48"/>
        <v>Beleuchtungsplanung</v>
      </c>
      <c r="AD44" s="15" t="str">
        <f t="shared" si="48"/>
        <v>Bauindustrie - Forschung + Entwicklung</v>
      </c>
      <c r="AE44" s="15" t="str">
        <f t="shared" si="48"/>
        <v>Bauindustrie - Herstellung</v>
      </c>
      <c r="AF44" s="15" t="str">
        <f t="shared" si="48"/>
        <v>Bauindustrie - Techn. Außendienst</v>
      </c>
      <c r="AG44" s="15" t="str">
        <f t="shared" si="48"/>
        <v>Projektentwicklung</v>
      </c>
      <c r="AH44" s="15" t="str">
        <f t="shared" si="48"/>
        <v>Projektsteuerung</v>
      </c>
      <c r="AI44" s="15" t="str">
        <f t="shared" si="48"/>
        <v>Bauwirtschaft - Kalkulation</v>
      </c>
      <c r="AJ44" s="15" t="str">
        <f t="shared" si="48"/>
        <v>Bauwirtschaft - Bauleitung (Hochbau)</v>
      </c>
      <c r="AK44" s="15" t="str">
        <f t="shared" si="48"/>
        <v>Bauwirtschaft - Bauleitung (Tiefbau)</v>
      </c>
      <c r="AL44" s="15" t="str">
        <f t="shared" si="48"/>
        <v>Stahlbetonbau</v>
      </c>
      <c r="AM44" s="15" t="str">
        <f t="shared" si="48"/>
        <v>Straßenbau</v>
      </c>
      <c r="AN44" s="15" t="str">
        <f t="shared" si="48"/>
        <v>Infrastrukturmanagement</v>
      </c>
      <c r="AO44" s="15" t="str">
        <f t="shared" si="48"/>
        <v>Lehre in der Berufsbildung</v>
      </c>
      <c r="AP44" s="15" t="str">
        <f t="shared" si="48"/>
        <v>Wissenschaftliche Assistenz</v>
      </c>
      <c r="AQ44" s="15" t="str">
        <f t="shared" si="48"/>
        <v>Softwareentwicklung im Baubereich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AB54"/>
  <sheetViews>
    <sheetView zoomScaleNormal="100" workbookViewId="0">
      <selection activeCell="C4" sqref="C4"/>
    </sheetView>
  </sheetViews>
  <sheetFormatPr baseColWidth="10" defaultRowHeight="15.75"/>
  <cols>
    <col min="1" max="1" width="4.5" customWidth="1"/>
    <col min="2" max="2" width="5.625" customWidth="1"/>
    <col min="3" max="3" width="18" customWidth="1"/>
    <col min="4" max="4" width="12.5" customWidth="1"/>
    <col min="5" max="5" width="10.625" customWidth="1"/>
    <col min="6" max="6" width="7.625" customWidth="1"/>
    <col min="7" max="7" width="5" customWidth="1"/>
    <col min="8" max="27" width="2.5" customWidth="1"/>
    <col min="28" max="28" width="7.5" customWidth="1"/>
  </cols>
  <sheetData>
    <row r="1" spans="1:28">
      <c r="A1" s="3"/>
      <c r="AB1" s="3"/>
    </row>
    <row r="2" spans="1:28">
      <c r="A2" s="3"/>
      <c r="AB2" s="3"/>
    </row>
    <row r="3" spans="1:28">
      <c r="A3" s="3"/>
      <c r="AB3" s="3"/>
    </row>
    <row r="4" spans="1:28">
      <c r="A4" s="3"/>
      <c r="AB4" s="3"/>
    </row>
    <row r="5" spans="1:28" ht="54" customHeight="1">
      <c r="A5" s="3"/>
      <c r="AB5" s="3"/>
    </row>
    <row r="6" spans="1:28" ht="26.25" customHeight="1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3"/>
    </row>
    <row r="7" spans="1:28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3"/>
    </row>
    <row r="8" spans="1:28" ht="18.75">
      <c r="A8" s="3"/>
      <c r="B8" s="45" t="s">
        <v>110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3"/>
    </row>
    <row r="9" spans="1:28" ht="16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9.1" customHeight="1" thickBot="1">
      <c r="A10" s="3"/>
      <c r="B10" s="26">
        <f>Berechnung!BD2</f>
        <v>1</v>
      </c>
      <c r="C10" s="25" t="str">
        <f>Berechnung!BF2</f>
        <v>Geotechnik</v>
      </c>
      <c r="D10" s="24"/>
      <c r="E10" s="23"/>
      <c r="F10" s="29">
        <f>Berechnung!BJ2</f>
        <v>27.528053341320202</v>
      </c>
      <c r="G10" s="21" t="s">
        <v>59</v>
      </c>
      <c r="H10" s="20">
        <f>IF($F10&lt;5,"x",$F10)</f>
        <v>27.528053341320202</v>
      </c>
      <c r="I10" s="19">
        <f>IF($F10&lt;10,"x",$F10)</f>
        <v>27.528053341320202</v>
      </c>
      <c r="J10" s="19">
        <f>IF($F10&lt;15,"x",$F10)</f>
        <v>27.528053341320202</v>
      </c>
      <c r="K10" s="19">
        <f>IF($F10&lt;20,"x",$F10)</f>
        <v>27.528053341320202</v>
      </c>
      <c r="L10" s="19">
        <f>IF($F10&lt;25,"x",$F10)</f>
        <v>27.528053341320202</v>
      </c>
      <c r="M10" s="19" t="str">
        <f>IF($F10&lt;30,"x",$F10)</f>
        <v>x</v>
      </c>
      <c r="N10" s="19" t="str">
        <f>IF($F10&lt;35,"x",$F10)</f>
        <v>x</v>
      </c>
      <c r="O10" s="19" t="str">
        <f>IF($F10&lt;40,"x",$F10)</f>
        <v>x</v>
      </c>
      <c r="P10" s="19" t="str">
        <f>IF($F10&lt;45,"x",$F10)</f>
        <v>x</v>
      </c>
      <c r="Q10" s="19" t="str">
        <f>IF($F10&lt;50,"x",$F10)</f>
        <v>x</v>
      </c>
      <c r="R10" s="19" t="str">
        <f>IF($F10&lt;55,"x",$F10)</f>
        <v>x</v>
      </c>
      <c r="S10" s="19" t="str">
        <f>IF($F10&lt;60,"x",$F10)</f>
        <v>x</v>
      </c>
      <c r="T10" s="19" t="str">
        <f>IF($F10&lt;65,"x",$F10)</f>
        <v>x</v>
      </c>
      <c r="U10" s="19" t="str">
        <f>IF($F10&lt;70,"x",$F10)</f>
        <v>x</v>
      </c>
      <c r="V10" s="19" t="str">
        <f>IF($F10&lt;75,"x",$F10)</f>
        <v>x</v>
      </c>
      <c r="W10" s="19" t="str">
        <f>IF($F10&lt;80,"x",$F10)</f>
        <v>x</v>
      </c>
      <c r="X10" s="19" t="str">
        <f>IF($F10&lt;85,"x",$F10)</f>
        <v>x</v>
      </c>
      <c r="Y10" s="19" t="str">
        <f>IF($F10&lt;90,"x",$F10)</f>
        <v>x</v>
      </c>
      <c r="Z10" s="19" t="str">
        <f>IF($F10&lt;95,"x",$F10)</f>
        <v>x</v>
      </c>
      <c r="AA10" s="18" t="str">
        <f>IF($F10&lt;100,"x",$F10)</f>
        <v>x</v>
      </c>
      <c r="AB10" s="3"/>
    </row>
    <row r="11" spans="1:28" ht="7.5" customHeight="1" thickBot="1">
      <c r="A11" s="3"/>
      <c r="B11" s="26"/>
      <c r="C11" s="22"/>
      <c r="D11" s="22"/>
      <c r="E11" s="3"/>
      <c r="F11" s="30"/>
      <c r="G11" s="2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29.1" customHeight="1" thickBot="1">
      <c r="A12" s="3"/>
      <c r="B12" s="26">
        <f>Berechnung!BD3</f>
        <v>2</v>
      </c>
      <c r="C12" s="25" t="str">
        <f>Berechnung!BF3</f>
        <v>Straßenbau</v>
      </c>
      <c r="D12" s="24"/>
      <c r="E12" s="23"/>
      <c r="F12" s="29">
        <f>Berechnung!BJ3</f>
        <v>19.973093100763993</v>
      </c>
      <c r="G12" s="21" t="s">
        <v>59</v>
      </c>
      <c r="H12" s="20">
        <f>IF($F12&lt;5,"x",$F12)</f>
        <v>19.973093100763993</v>
      </c>
      <c r="I12" s="19">
        <f>IF($F12&lt;10,"x",$F12)</f>
        <v>19.973093100763993</v>
      </c>
      <c r="J12" s="19">
        <f>IF($F12&lt;15,"x",$F12)</f>
        <v>19.973093100763993</v>
      </c>
      <c r="K12" s="19" t="str">
        <f>IF($F12&lt;20,"x",$F12)</f>
        <v>x</v>
      </c>
      <c r="L12" s="19" t="str">
        <f>IF($F12&lt;25,"x",$F12)</f>
        <v>x</v>
      </c>
      <c r="M12" s="19" t="str">
        <f>IF($F12&lt;30,"x",$F12)</f>
        <v>x</v>
      </c>
      <c r="N12" s="19" t="str">
        <f>IF($F12&lt;35,"x",$F12)</f>
        <v>x</v>
      </c>
      <c r="O12" s="19" t="str">
        <f>IF($F12&lt;40,"x",$F12)</f>
        <v>x</v>
      </c>
      <c r="P12" s="19" t="str">
        <f>IF($F12&lt;45,"x",$F12)</f>
        <v>x</v>
      </c>
      <c r="Q12" s="19" t="str">
        <f>IF($F12&lt;50,"x",$F12)</f>
        <v>x</v>
      </c>
      <c r="R12" s="19" t="str">
        <f>IF($F12&lt;55,"x",$F12)</f>
        <v>x</v>
      </c>
      <c r="S12" s="19" t="str">
        <f>IF($F12&lt;60,"x",$F12)</f>
        <v>x</v>
      </c>
      <c r="T12" s="19" t="str">
        <f>IF($F12&lt;65,"x",$F12)</f>
        <v>x</v>
      </c>
      <c r="U12" s="19" t="str">
        <f>IF($F12&lt;70,"x",$F12)</f>
        <v>x</v>
      </c>
      <c r="V12" s="19" t="str">
        <f>IF($F12&lt;75,"x",$F12)</f>
        <v>x</v>
      </c>
      <c r="W12" s="19" t="str">
        <f>IF($F12&lt;80,"x",$F12)</f>
        <v>x</v>
      </c>
      <c r="X12" s="19" t="str">
        <f>IF($F12&lt;85,"x",$F12)</f>
        <v>x</v>
      </c>
      <c r="Y12" s="19" t="str">
        <f>IF($F12&lt;90,"x",$F12)</f>
        <v>x</v>
      </c>
      <c r="Z12" s="19" t="str">
        <f>IF($F12&lt;95,"x",$F12)</f>
        <v>x</v>
      </c>
      <c r="AA12" s="18" t="str">
        <f>IF($F12&lt;100,"x",$F12)</f>
        <v>x</v>
      </c>
      <c r="AB12" s="3"/>
    </row>
    <row r="13" spans="1:28" ht="7.5" customHeight="1" thickBot="1">
      <c r="A13" s="3"/>
      <c r="B13" s="26"/>
      <c r="C13" s="22"/>
      <c r="D13" s="22"/>
      <c r="E13" s="3"/>
      <c r="F13" s="30"/>
      <c r="G13" s="2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9.1" customHeight="1" thickBot="1">
      <c r="A14" s="3"/>
      <c r="B14" s="26">
        <f>Berechnung!BD4</f>
        <v>3</v>
      </c>
      <c r="C14" s="25" t="str">
        <f>Berechnung!BF4</f>
        <v>Wasserbau</v>
      </c>
      <c r="D14" s="24"/>
      <c r="E14" s="23"/>
      <c r="F14" s="29">
        <f>Berechnung!BJ4</f>
        <v>13.771385359391486</v>
      </c>
      <c r="G14" s="21" t="s">
        <v>59</v>
      </c>
      <c r="H14" s="20">
        <f>IF($F14&lt;5,"x",$F14)</f>
        <v>13.771385359391486</v>
      </c>
      <c r="I14" s="19">
        <f>IF($F14&lt;10,"x",$F14)</f>
        <v>13.771385359391486</v>
      </c>
      <c r="J14" s="19" t="str">
        <f>IF($F14&lt;15,"x",$F14)</f>
        <v>x</v>
      </c>
      <c r="K14" s="19" t="str">
        <f>IF($F14&lt;20,"x",$F14)</f>
        <v>x</v>
      </c>
      <c r="L14" s="19" t="str">
        <f>IF($F14&lt;25,"x",$F14)</f>
        <v>x</v>
      </c>
      <c r="M14" s="19" t="str">
        <f>IF($F14&lt;30,"x",$F14)</f>
        <v>x</v>
      </c>
      <c r="N14" s="19" t="str">
        <f>IF($F14&lt;35,"x",$F14)</f>
        <v>x</v>
      </c>
      <c r="O14" s="19" t="str">
        <f>IF($F14&lt;40,"x",$F14)</f>
        <v>x</v>
      </c>
      <c r="P14" s="19" t="str">
        <f>IF($F14&lt;45,"x",$F14)</f>
        <v>x</v>
      </c>
      <c r="Q14" s="19" t="str">
        <f>IF($F14&lt;50,"x",$F14)</f>
        <v>x</v>
      </c>
      <c r="R14" s="19" t="str">
        <f>IF($F14&lt;55,"x",$F14)</f>
        <v>x</v>
      </c>
      <c r="S14" s="19" t="str">
        <f>IF($F14&lt;60,"x",$F14)</f>
        <v>x</v>
      </c>
      <c r="T14" s="19" t="str">
        <f>IF($F14&lt;65,"x",$F14)</f>
        <v>x</v>
      </c>
      <c r="U14" s="19" t="str">
        <f>IF($F14&lt;70,"x",$F14)</f>
        <v>x</v>
      </c>
      <c r="V14" s="19" t="str">
        <f>IF($F14&lt;75,"x",$F14)</f>
        <v>x</v>
      </c>
      <c r="W14" s="19" t="str">
        <f>IF($F14&lt;80,"x",$F14)</f>
        <v>x</v>
      </c>
      <c r="X14" s="19" t="str">
        <f>IF($F14&lt;85,"x",$F14)</f>
        <v>x</v>
      </c>
      <c r="Y14" s="19" t="str">
        <f>IF($F14&lt;90,"x",$F14)</f>
        <v>x</v>
      </c>
      <c r="Z14" s="19" t="str">
        <f>IF($F14&lt;95,"x",$F14)</f>
        <v>x</v>
      </c>
      <c r="AA14" s="18" t="str">
        <f>IF($F14&lt;100,"x",$F14)</f>
        <v>x</v>
      </c>
      <c r="AB14" s="3"/>
    </row>
    <row r="15" spans="1:28" ht="7.5" customHeight="1" thickBot="1">
      <c r="A15" s="3"/>
      <c r="B15" s="26"/>
      <c r="C15" s="22"/>
      <c r="D15" s="22"/>
      <c r="E15" s="3"/>
      <c r="F15" s="30"/>
      <c r="G15" s="2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9.1" customHeight="1" thickBot="1">
      <c r="A16" s="3"/>
      <c r="B16" s="26">
        <f>Berechnung!BD5</f>
        <v>4</v>
      </c>
      <c r="C16" s="25" t="str">
        <f>Berechnung!BF5</f>
        <v>Tunnelbau</v>
      </c>
      <c r="D16" s="24"/>
      <c r="E16" s="23"/>
      <c r="F16" s="29">
        <f>Berechnung!BJ5</f>
        <v>13.128154145187986</v>
      </c>
      <c r="G16" s="21" t="s">
        <v>59</v>
      </c>
      <c r="H16" s="20">
        <f>IF($F16&lt;5,"x",$F16)</f>
        <v>13.128154145187986</v>
      </c>
      <c r="I16" s="19">
        <f>IF($F16&lt;10,"x",$F16)</f>
        <v>13.128154145187986</v>
      </c>
      <c r="J16" s="19" t="str">
        <f>IF($F16&lt;15,"x",$F16)</f>
        <v>x</v>
      </c>
      <c r="K16" s="19" t="str">
        <f>IF($F16&lt;20,"x",$F16)</f>
        <v>x</v>
      </c>
      <c r="L16" s="19" t="str">
        <f>IF($F16&lt;25,"x",$F16)</f>
        <v>x</v>
      </c>
      <c r="M16" s="19" t="str">
        <f>IF($F16&lt;30,"x",$F16)</f>
        <v>x</v>
      </c>
      <c r="N16" s="19" t="str">
        <f>IF($F16&lt;35,"x",$F16)</f>
        <v>x</v>
      </c>
      <c r="O16" s="19" t="str">
        <f>IF($F16&lt;40,"x",$F16)</f>
        <v>x</v>
      </c>
      <c r="P16" s="19" t="str">
        <f>IF($F16&lt;45,"x",$F16)</f>
        <v>x</v>
      </c>
      <c r="Q16" s="19" t="str">
        <f>IF($F16&lt;50,"x",$F16)</f>
        <v>x</v>
      </c>
      <c r="R16" s="19" t="str">
        <f>IF($F16&lt;55,"x",$F16)</f>
        <v>x</v>
      </c>
      <c r="S16" s="19" t="str">
        <f>IF($F16&lt;60,"x",$F16)</f>
        <v>x</v>
      </c>
      <c r="T16" s="19" t="str">
        <f>IF($F16&lt;65,"x",$F16)</f>
        <v>x</v>
      </c>
      <c r="U16" s="19" t="str">
        <f>IF($F16&lt;70,"x",$F16)</f>
        <v>x</v>
      </c>
      <c r="V16" s="19" t="str">
        <f>IF($F16&lt;75,"x",$F16)</f>
        <v>x</v>
      </c>
      <c r="W16" s="19" t="str">
        <f>IF($F16&lt;80,"x",$F16)</f>
        <v>x</v>
      </c>
      <c r="X16" s="19" t="str">
        <f>IF($F16&lt;85,"x",$F16)</f>
        <v>x</v>
      </c>
      <c r="Y16" s="19" t="str">
        <f>IF($F16&lt;90,"x",$F16)</f>
        <v>x</v>
      </c>
      <c r="Z16" s="19" t="str">
        <f>IF($F16&lt;95,"x",$F16)</f>
        <v>x</v>
      </c>
      <c r="AA16" s="18" t="str">
        <f>IF($F16&lt;100,"x",$F16)</f>
        <v>x</v>
      </c>
      <c r="AB16" s="3"/>
    </row>
    <row r="17" spans="1:28" ht="7.5" customHeight="1" thickBot="1">
      <c r="A17" s="3"/>
      <c r="B17" s="26"/>
      <c r="C17" s="22"/>
      <c r="D17" s="22"/>
      <c r="E17" s="3"/>
      <c r="F17" s="30"/>
      <c r="G17" s="2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9.1" customHeight="1" thickBot="1">
      <c r="A18" s="3"/>
      <c r="B18" s="26">
        <f>Berechnung!BD6</f>
        <v>5</v>
      </c>
      <c r="C18" s="25" t="str">
        <f>Berechnung!BF6</f>
        <v>Baudynamik</v>
      </c>
      <c r="D18" s="24"/>
      <c r="E18" s="23"/>
      <c r="F18" s="29">
        <f>Berechnung!BJ6</f>
        <v>10.000890885411206</v>
      </c>
      <c r="G18" s="21" t="s">
        <v>59</v>
      </c>
      <c r="H18" s="20">
        <f>IF($F18&lt;5,"x",$F18)</f>
        <v>10.000890885411206</v>
      </c>
      <c r="I18" s="19">
        <f>IF($F18&lt;10,"x",$F18)</f>
        <v>10.000890885411206</v>
      </c>
      <c r="J18" s="19" t="str">
        <f>IF($F18&lt;15,"x",$F18)</f>
        <v>x</v>
      </c>
      <c r="K18" s="19" t="str">
        <f>IF($F18&lt;20,"x",$F18)</f>
        <v>x</v>
      </c>
      <c r="L18" s="19" t="str">
        <f>IF($F18&lt;25,"x",$F18)</f>
        <v>x</v>
      </c>
      <c r="M18" s="19" t="str">
        <f>IF($F18&lt;30,"x",$F18)</f>
        <v>x</v>
      </c>
      <c r="N18" s="19" t="str">
        <f>IF($F18&lt;35,"x",$F18)</f>
        <v>x</v>
      </c>
      <c r="O18" s="19" t="str">
        <f>IF($F18&lt;40,"x",$F18)</f>
        <v>x</v>
      </c>
      <c r="P18" s="19" t="str">
        <f>IF($F18&lt;45,"x",$F18)</f>
        <v>x</v>
      </c>
      <c r="Q18" s="19" t="str">
        <f>IF($F18&lt;50,"x",$F18)</f>
        <v>x</v>
      </c>
      <c r="R18" s="19" t="str">
        <f>IF($F18&lt;55,"x",$F18)</f>
        <v>x</v>
      </c>
      <c r="S18" s="19" t="str">
        <f>IF($F18&lt;60,"x",$F18)</f>
        <v>x</v>
      </c>
      <c r="T18" s="19" t="str">
        <f>IF($F18&lt;65,"x",$F18)</f>
        <v>x</v>
      </c>
      <c r="U18" s="19" t="str">
        <f>IF($F18&lt;70,"x",$F18)</f>
        <v>x</v>
      </c>
      <c r="V18" s="19" t="str">
        <f>IF($F18&lt;75,"x",$F18)</f>
        <v>x</v>
      </c>
      <c r="W18" s="19" t="str">
        <f>IF($F18&lt;80,"x",$F18)</f>
        <v>x</v>
      </c>
      <c r="X18" s="19" t="str">
        <f>IF($F18&lt;85,"x",$F18)</f>
        <v>x</v>
      </c>
      <c r="Y18" s="19" t="str">
        <f>IF($F18&lt;90,"x",$F18)</f>
        <v>x</v>
      </c>
      <c r="Z18" s="19" t="str">
        <f>IF($F18&lt;95,"x",$F18)</f>
        <v>x</v>
      </c>
      <c r="AA18" s="18" t="str">
        <f>IF($F18&lt;100,"x",$F18)</f>
        <v>x</v>
      </c>
      <c r="AB18" s="3"/>
    </row>
    <row r="19" spans="1:28" ht="7.5" customHeight="1">
      <c r="A19" s="3"/>
      <c r="B19" s="26"/>
      <c r="C19" s="22"/>
      <c r="D19" s="22"/>
      <c r="E19" s="3"/>
      <c r="F19" s="30"/>
      <c r="G19" s="2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7.5" customHeight="1">
      <c r="A20" s="3"/>
      <c r="B20" s="26"/>
      <c r="C20" s="22"/>
      <c r="D20" s="22"/>
      <c r="E20" s="3"/>
      <c r="F20" s="30"/>
      <c r="G20" s="2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2.5" customHeight="1">
      <c r="A21" s="3"/>
      <c r="B21" s="45" t="s">
        <v>111</v>
      </c>
      <c r="C21" s="21"/>
      <c r="D21" s="22"/>
      <c r="E21" s="3"/>
      <c r="F21" s="2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6.5" customHeight="1" thickBot="1">
      <c r="A22" s="3"/>
      <c r="B22" s="26"/>
      <c r="C22" s="21"/>
      <c r="D22" s="22"/>
      <c r="E22" s="3"/>
      <c r="F22" s="29"/>
      <c r="G22" s="2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8.5" customHeight="1" thickBot="1">
      <c r="A23" s="3"/>
      <c r="B23" s="26">
        <f>Berechnung!BD38</f>
        <v>37</v>
      </c>
      <c r="C23" s="25" t="str">
        <f>Berechnung!BF38</f>
        <v>Ausschreibung und Vergabe</v>
      </c>
      <c r="D23" s="24"/>
      <c r="E23" s="23"/>
      <c r="F23" s="29">
        <f>Berechnung!BJ38</f>
        <v>-22.77902280577544</v>
      </c>
      <c r="G23" s="21" t="s">
        <v>59</v>
      </c>
      <c r="H23" s="20" t="str">
        <f t="shared" ref="H23:H31" si="0">IF($F23&lt;5,"x",$F23)</f>
        <v>x</v>
      </c>
      <c r="I23" s="19" t="str">
        <f t="shared" ref="I23:I31" si="1">IF($F23&lt;10,"x",$F23)</f>
        <v>x</v>
      </c>
      <c r="J23" s="19" t="str">
        <f t="shared" ref="J23:J31" si="2">IF($F23&lt;15,"x",$F23)</f>
        <v>x</v>
      </c>
      <c r="K23" s="19" t="str">
        <f t="shared" ref="K23:K31" si="3">IF($F23&lt;20,"x",$F23)</f>
        <v>x</v>
      </c>
      <c r="L23" s="19" t="str">
        <f t="shared" ref="L23:L31" si="4">IF($F23&lt;25,"x",$F23)</f>
        <v>x</v>
      </c>
      <c r="M23" s="19" t="str">
        <f t="shared" ref="M23:M31" si="5">IF($F23&lt;30,"x",$F23)</f>
        <v>x</v>
      </c>
      <c r="N23" s="19" t="str">
        <f t="shared" ref="N23:N31" si="6">IF($F23&lt;35,"x",$F23)</f>
        <v>x</v>
      </c>
      <c r="O23" s="19" t="str">
        <f t="shared" ref="O23:O31" si="7">IF($F23&lt;40,"x",$F23)</f>
        <v>x</v>
      </c>
      <c r="P23" s="19" t="str">
        <f t="shared" ref="P23:P31" si="8">IF($F23&lt;45,"x",$F23)</f>
        <v>x</v>
      </c>
      <c r="Q23" s="19" t="str">
        <f t="shared" ref="Q23:Q31" si="9">IF($F23&lt;50,"x",$F23)</f>
        <v>x</v>
      </c>
      <c r="R23" s="19" t="str">
        <f t="shared" ref="R23:R31" si="10">IF($F23&lt;55,"x",$F23)</f>
        <v>x</v>
      </c>
      <c r="S23" s="19" t="str">
        <f t="shared" ref="S23:S31" si="11">IF($F23&lt;60,"x",$F23)</f>
        <v>x</v>
      </c>
      <c r="T23" s="19" t="str">
        <f t="shared" ref="T23:T31" si="12">IF($F23&lt;65,"x",$F23)</f>
        <v>x</v>
      </c>
      <c r="U23" s="19" t="str">
        <f t="shared" ref="U23:U31" si="13">IF($F23&lt;70,"x",$F23)</f>
        <v>x</v>
      </c>
      <c r="V23" s="19" t="str">
        <f t="shared" ref="V23:V31" si="14">IF($F23&lt;75,"x",$F23)</f>
        <v>x</v>
      </c>
      <c r="W23" s="19" t="str">
        <f t="shared" ref="W23:W31" si="15">IF($F23&lt;80,"x",$F23)</f>
        <v>x</v>
      </c>
      <c r="X23" s="19" t="str">
        <f t="shared" ref="X23:X31" si="16">IF($F23&lt;85,"x",$F23)</f>
        <v>x</v>
      </c>
      <c r="Y23" s="19" t="str">
        <f t="shared" ref="Y23:Y31" si="17">IF($F23&lt;90,"x",$F23)</f>
        <v>x</v>
      </c>
      <c r="Z23" s="19" t="str">
        <f t="shared" ref="Z23:Z31" si="18">IF($F23&lt;95,"x",$F23)</f>
        <v>x</v>
      </c>
      <c r="AA23" s="18" t="str">
        <f t="shared" ref="AA23:AA31" si="19">IF($F23&lt;100,"x",$F23)</f>
        <v>x</v>
      </c>
      <c r="AB23" s="3"/>
    </row>
    <row r="24" spans="1:28" ht="7.5" customHeight="1" thickBot="1">
      <c r="A24" s="3"/>
      <c r="B24" s="26"/>
      <c r="C24" s="21"/>
      <c r="D24" s="22"/>
      <c r="E24" s="3"/>
      <c r="F24" s="29"/>
      <c r="G24" s="2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8.5" customHeight="1" thickBot="1">
      <c r="A25" s="3"/>
      <c r="B25" s="26">
        <f>Berechnung!BD39</f>
        <v>38</v>
      </c>
      <c r="C25" s="25" t="str">
        <f>Berechnung!BF39</f>
        <v>Kostenplanung</v>
      </c>
      <c r="D25" s="24"/>
      <c r="E25" s="23"/>
      <c r="F25" s="29">
        <f>Berechnung!BJ39</f>
        <v>-23.534118537520854</v>
      </c>
      <c r="G25" s="21" t="s">
        <v>59</v>
      </c>
      <c r="H25" s="20" t="str">
        <f t="shared" si="0"/>
        <v>x</v>
      </c>
      <c r="I25" s="19" t="str">
        <f t="shared" si="1"/>
        <v>x</v>
      </c>
      <c r="J25" s="19" t="str">
        <f t="shared" si="2"/>
        <v>x</v>
      </c>
      <c r="K25" s="19" t="str">
        <f t="shared" si="3"/>
        <v>x</v>
      </c>
      <c r="L25" s="19" t="str">
        <f t="shared" si="4"/>
        <v>x</v>
      </c>
      <c r="M25" s="19" t="str">
        <f t="shared" si="5"/>
        <v>x</v>
      </c>
      <c r="N25" s="19" t="str">
        <f t="shared" si="6"/>
        <v>x</v>
      </c>
      <c r="O25" s="19" t="str">
        <f t="shared" si="7"/>
        <v>x</v>
      </c>
      <c r="P25" s="19" t="str">
        <f t="shared" si="8"/>
        <v>x</v>
      </c>
      <c r="Q25" s="19" t="str">
        <f t="shared" si="9"/>
        <v>x</v>
      </c>
      <c r="R25" s="19" t="str">
        <f t="shared" si="10"/>
        <v>x</v>
      </c>
      <c r="S25" s="19" t="str">
        <f t="shared" si="11"/>
        <v>x</v>
      </c>
      <c r="T25" s="19" t="str">
        <f t="shared" si="12"/>
        <v>x</v>
      </c>
      <c r="U25" s="19" t="str">
        <f t="shared" si="13"/>
        <v>x</v>
      </c>
      <c r="V25" s="19" t="str">
        <f t="shared" si="14"/>
        <v>x</v>
      </c>
      <c r="W25" s="19" t="str">
        <f t="shared" si="15"/>
        <v>x</v>
      </c>
      <c r="X25" s="19" t="str">
        <f t="shared" si="16"/>
        <v>x</v>
      </c>
      <c r="Y25" s="19" t="str">
        <f t="shared" si="17"/>
        <v>x</v>
      </c>
      <c r="Z25" s="19" t="str">
        <f t="shared" si="18"/>
        <v>x</v>
      </c>
      <c r="AA25" s="18" t="str">
        <f t="shared" si="19"/>
        <v>x</v>
      </c>
      <c r="AB25" s="3"/>
    </row>
    <row r="26" spans="1:28" ht="7.5" customHeight="1" thickBot="1">
      <c r="A26" s="3"/>
      <c r="B26" s="26"/>
      <c r="C26" s="21"/>
      <c r="D26" s="22"/>
      <c r="E26" s="3"/>
      <c r="F26" s="29"/>
      <c r="G26" s="2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8.5" customHeight="1" thickBot="1">
      <c r="A27" s="3"/>
      <c r="B27" s="26">
        <f>Berechnung!BD40</f>
        <v>39</v>
      </c>
      <c r="C27" s="25" t="str">
        <f>Berechnung!BF40</f>
        <v>Bauwirtschaft - Bauleitung (Hochbau)</v>
      </c>
      <c r="D27" s="24"/>
      <c r="E27" s="23"/>
      <c r="F27" s="29">
        <f>Berechnung!BJ40</f>
        <v>-23.93134922476019</v>
      </c>
      <c r="G27" s="21" t="s">
        <v>59</v>
      </c>
      <c r="H27" s="20" t="str">
        <f t="shared" si="0"/>
        <v>x</v>
      </c>
      <c r="I27" s="19" t="str">
        <f t="shared" si="1"/>
        <v>x</v>
      </c>
      <c r="J27" s="19" t="str">
        <f t="shared" si="2"/>
        <v>x</v>
      </c>
      <c r="K27" s="19" t="str">
        <f t="shared" si="3"/>
        <v>x</v>
      </c>
      <c r="L27" s="19" t="str">
        <f t="shared" si="4"/>
        <v>x</v>
      </c>
      <c r="M27" s="19" t="str">
        <f t="shared" si="5"/>
        <v>x</v>
      </c>
      <c r="N27" s="19" t="str">
        <f t="shared" si="6"/>
        <v>x</v>
      </c>
      <c r="O27" s="19" t="str">
        <f t="shared" si="7"/>
        <v>x</v>
      </c>
      <c r="P27" s="19" t="str">
        <f t="shared" si="8"/>
        <v>x</v>
      </c>
      <c r="Q27" s="19" t="str">
        <f t="shared" si="9"/>
        <v>x</v>
      </c>
      <c r="R27" s="19" t="str">
        <f t="shared" si="10"/>
        <v>x</v>
      </c>
      <c r="S27" s="19" t="str">
        <f t="shared" si="11"/>
        <v>x</v>
      </c>
      <c r="T27" s="19" t="str">
        <f t="shared" si="12"/>
        <v>x</v>
      </c>
      <c r="U27" s="19" t="str">
        <f t="shared" si="13"/>
        <v>x</v>
      </c>
      <c r="V27" s="19" t="str">
        <f t="shared" si="14"/>
        <v>x</v>
      </c>
      <c r="W27" s="19" t="str">
        <f t="shared" si="15"/>
        <v>x</v>
      </c>
      <c r="X27" s="19" t="str">
        <f t="shared" si="16"/>
        <v>x</v>
      </c>
      <c r="Y27" s="19" t="str">
        <f t="shared" si="17"/>
        <v>x</v>
      </c>
      <c r="Z27" s="19" t="str">
        <f t="shared" si="18"/>
        <v>x</v>
      </c>
      <c r="AA27" s="18" t="str">
        <f t="shared" si="19"/>
        <v>x</v>
      </c>
      <c r="AB27" s="3"/>
    </row>
    <row r="28" spans="1:28" ht="7.5" customHeight="1" thickBot="1">
      <c r="A28" s="3"/>
      <c r="B28" s="26"/>
      <c r="C28" s="21"/>
      <c r="D28" s="22"/>
      <c r="E28" s="3"/>
      <c r="F28" s="29"/>
      <c r="G28" s="2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8.5" customHeight="1" thickBot="1">
      <c r="A29" s="3"/>
      <c r="B29" s="26">
        <f>Berechnung!BD41</f>
        <v>40</v>
      </c>
      <c r="C29" s="25" t="str">
        <f>Berechnung!BF41</f>
        <v>Termin- und Kapazitätsplanung</v>
      </c>
      <c r="D29" s="24"/>
      <c r="E29" s="23"/>
      <c r="F29" s="29">
        <f>Berechnung!BJ41</f>
        <v>-25.15220311003219</v>
      </c>
      <c r="G29" s="21" t="s">
        <v>59</v>
      </c>
      <c r="H29" s="20" t="str">
        <f t="shared" si="0"/>
        <v>x</v>
      </c>
      <c r="I29" s="19" t="str">
        <f t="shared" si="1"/>
        <v>x</v>
      </c>
      <c r="J29" s="19" t="str">
        <f t="shared" si="2"/>
        <v>x</v>
      </c>
      <c r="K29" s="19" t="str">
        <f t="shared" si="3"/>
        <v>x</v>
      </c>
      <c r="L29" s="19" t="str">
        <f t="shared" si="4"/>
        <v>x</v>
      </c>
      <c r="M29" s="19" t="str">
        <f t="shared" si="5"/>
        <v>x</v>
      </c>
      <c r="N29" s="19" t="str">
        <f t="shared" si="6"/>
        <v>x</v>
      </c>
      <c r="O29" s="19" t="str">
        <f t="shared" si="7"/>
        <v>x</v>
      </c>
      <c r="P29" s="19" t="str">
        <f t="shared" si="8"/>
        <v>x</v>
      </c>
      <c r="Q29" s="19" t="str">
        <f t="shared" si="9"/>
        <v>x</v>
      </c>
      <c r="R29" s="19" t="str">
        <f t="shared" si="10"/>
        <v>x</v>
      </c>
      <c r="S29" s="19" t="str">
        <f t="shared" si="11"/>
        <v>x</v>
      </c>
      <c r="T29" s="19" t="str">
        <f t="shared" si="12"/>
        <v>x</v>
      </c>
      <c r="U29" s="19" t="str">
        <f t="shared" si="13"/>
        <v>x</v>
      </c>
      <c r="V29" s="19" t="str">
        <f t="shared" si="14"/>
        <v>x</v>
      </c>
      <c r="W29" s="19" t="str">
        <f t="shared" si="15"/>
        <v>x</v>
      </c>
      <c r="X29" s="19" t="str">
        <f t="shared" si="16"/>
        <v>x</v>
      </c>
      <c r="Y29" s="19" t="str">
        <f t="shared" si="17"/>
        <v>x</v>
      </c>
      <c r="Z29" s="19" t="str">
        <f t="shared" si="18"/>
        <v>x</v>
      </c>
      <c r="AA29" s="18" t="str">
        <f t="shared" si="19"/>
        <v>x</v>
      </c>
      <c r="AB29" s="3"/>
    </row>
    <row r="30" spans="1:28" ht="7.5" customHeight="1" thickBot="1">
      <c r="A30" s="3"/>
      <c r="B30" s="26"/>
      <c r="C30" s="21"/>
      <c r="D30" s="22"/>
      <c r="E30" s="3"/>
      <c r="F30" s="29"/>
      <c r="G30" s="2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8.5" customHeight="1" thickBot="1">
      <c r="A31" s="3"/>
      <c r="B31" s="26">
        <f>Berechnung!BD42</f>
        <v>41</v>
      </c>
      <c r="C31" s="25" t="str">
        <f>Berechnung!BF42</f>
        <v>Beleuchtungsplanung</v>
      </c>
      <c r="D31" s="24"/>
      <c r="E31" s="23"/>
      <c r="F31" s="29">
        <f>Berechnung!BJ42</f>
        <v>-27.753794018414556</v>
      </c>
      <c r="G31" s="21" t="s">
        <v>59</v>
      </c>
      <c r="H31" s="20" t="str">
        <f t="shared" si="0"/>
        <v>x</v>
      </c>
      <c r="I31" s="19" t="str">
        <f t="shared" si="1"/>
        <v>x</v>
      </c>
      <c r="J31" s="19" t="str">
        <f t="shared" si="2"/>
        <v>x</v>
      </c>
      <c r="K31" s="19" t="str">
        <f t="shared" si="3"/>
        <v>x</v>
      </c>
      <c r="L31" s="19" t="str">
        <f t="shared" si="4"/>
        <v>x</v>
      </c>
      <c r="M31" s="19" t="str">
        <f t="shared" si="5"/>
        <v>x</v>
      </c>
      <c r="N31" s="19" t="str">
        <f t="shared" si="6"/>
        <v>x</v>
      </c>
      <c r="O31" s="19" t="str">
        <f t="shared" si="7"/>
        <v>x</v>
      </c>
      <c r="P31" s="19" t="str">
        <f t="shared" si="8"/>
        <v>x</v>
      </c>
      <c r="Q31" s="19" t="str">
        <f t="shared" si="9"/>
        <v>x</v>
      </c>
      <c r="R31" s="19" t="str">
        <f t="shared" si="10"/>
        <v>x</v>
      </c>
      <c r="S31" s="19" t="str">
        <f t="shared" si="11"/>
        <v>x</v>
      </c>
      <c r="T31" s="19" t="str">
        <f t="shared" si="12"/>
        <v>x</v>
      </c>
      <c r="U31" s="19" t="str">
        <f t="shared" si="13"/>
        <v>x</v>
      </c>
      <c r="V31" s="19" t="str">
        <f t="shared" si="14"/>
        <v>x</v>
      </c>
      <c r="W31" s="19" t="str">
        <f t="shared" si="15"/>
        <v>x</v>
      </c>
      <c r="X31" s="19" t="str">
        <f t="shared" si="16"/>
        <v>x</v>
      </c>
      <c r="Y31" s="19" t="str">
        <f t="shared" si="17"/>
        <v>x</v>
      </c>
      <c r="Z31" s="19" t="str">
        <f t="shared" si="18"/>
        <v>x</v>
      </c>
      <c r="AA31" s="18" t="str">
        <f t="shared" si="19"/>
        <v>x</v>
      </c>
      <c r="AB31" s="3"/>
    </row>
    <row r="32" spans="1:28" ht="15" customHeight="1">
      <c r="A32" s="3"/>
      <c r="B32" s="26"/>
      <c r="C32" s="21"/>
      <c r="D32" s="22"/>
      <c r="E32" s="3"/>
      <c r="F32" s="29"/>
      <c r="G32" s="2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8.75">
      <c r="A33" s="3"/>
      <c r="B33" s="45" t="s">
        <v>116</v>
      </c>
      <c r="C33" s="21"/>
      <c r="D33" s="22"/>
      <c r="E33" s="3"/>
      <c r="F33" s="2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>
      <c r="A34" s="3"/>
      <c r="B34" s="26"/>
      <c r="C34" s="21"/>
      <c r="D34" s="22"/>
      <c r="E34" s="3"/>
      <c r="F34" s="29"/>
      <c r="G34" s="2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8.5" customHeight="1">
      <c r="A35" s="3"/>
      <c r="B35" s="49" t="s">
        <v>115</v>
      </c>
      <c r="C35" s="88" t="s">
        <v>69</v>
      </c>
      <c r="D35" s="88"/>
      <c r="E35" s="8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>
      <c r="A36" s="3"/>
      <c r="B36" s="3"/>
      <c r="C36" s="3"/>
      <c r="D36" s="3"/>
      <c r="E36" s="3"/>
      <c r="F36" s="6"/>
      <c r="G36" s="6"/>
      <c r="H36" s="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>
      <c r="A37" s="3"/>
      <c r="B37" s="53" t="s">
        <v>117</v>
      </c>
      <c r="C37" s="53" t="s">
        <v>118</v>
      </c>
      <c r="D37" s="53" t="s">
        <v>129</v>
      </c>
      <c r="E37" s="53" t="s">
        <v>130</v>
      </c>
      <c r="F37" s="51" t="s">
        <v>160</v>
      </c>
      <c r="G37" s="51" t="s">
        <v>161</v>
      </c>
      <c r="H37" s="6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7.5" customHeight="1">
      <c r="A38" s="3"/>
      <c r="B38" s="54"/>
      <c r="C38" s="3"/>
      <c r="D38" s="3"/>
      <c r="E38" s="3"/>
      <c r="F38" s="6"/>
      <c r="G38" s="6"/>
      <c r="H38" s="6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>
      <c r="A39" s="3"/>
      <c r="B39" s="55">
        <v>1</v>
      </c>
      <c r="C39" s="52" t="s">
        <v>119</v>
      </c>
      <c r="D39" s="56" t="s">
        <v>133</v>
      </c>
      <c r="E39" s="56" t="s">
        <v>134</v>
      </c>
      <c r="F39" s="6">
        <f>Berechnung!AZ2</f>
        <v>0</v>
      </c>
      <c r="G39" s="6">
        <f>HLOOKUP($C$35,Berechnung!$B$1:$AQ$19,2,FALSE)</f>
        <v>2</v>
      </c>
      <c r="H39" s="6"/>
      <c r="I39" s="6">
        <v>0</v>
      </c>
      <c r="J39" s="6">
        <v>5</v>
      </c>
      <c r="K39" s="50"/>
      <c r="L39" s="5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>
      <c r="A40" s="3"/>
      <c r="B40" s="55">
        <v>2</v>
      </c>
      <c r="C40" s="52" t="s">
        <v>120</v>
      </c>
      <c r="D40" s="56" t="s">
        <v>135</v>
      </c>
      <c r="E40" s="56" t="s">
        <v>136</v>
      </c>
      <c r="F40" s="6">
        <f>Berechnung!AZ3</f>
        <v>0</v>
      </c>
      <c r="G40" s="6">
        <f>HLOOKUP($C$35,Berechnung!$B$1:$AQ$19,3,FALSE)</f>
        <v>3</v>
      </c>
      <c r="H40" s="6"/>
      <c r="I40" s="6">
        <v>5</v>
      </c>
      <c r="J40" s="6">
        <v>0</v>
      </c>
      <c r="K40" s="50"/>
      <c r="L40" s="50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>
      <c r="A41" s="3"/>
      <c r="B41" s="55">
        <v>3</v>
      </c>
      <c r="C41" s="52" t="s">
        <v>137</v>
      </c>
      <c r="D41" s="56" t="s">
        <v>162</v>
      </c>
      <c r="E41" s="56" t="s">
        <v>163</v>
      </c>
      <c r="F41" s="6">
        <f>Berechnung!AZ4</f>
        <v>0</v>
      </c>
      <c r="G41" s="6">
        <f>HLOOKUP($C$35,Berechnung!$B$1:$AQ$19,4,FALSE)</f>
        <v>2</v>
      </c>
      <c r="H41" s="6"/>
      <c r="I41" s="6">
        <v>0</v>
      </c>
      <c r="J41" s="6">
        <v>5</v>
      </c>
      <c r="K41" s="50"/>
      <c r="L41" s="50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>
      <c r="A42" s="3"/>
      <c r="B42" s="55">
        <v>4</v>
      </c>
      <c r="C42" s="52" t="s">
        <v>121</v>
      </c>
      <c r="D42" s="56" t="s">
        <v>138</v>
      </c>
      <c r="E42" s="56" t="s">
        <v>139</v>
      </c>
      <c r="F42" s="6">
        <f>Berechnung!AZ5</f>
        <v>0</v>
      </c>
      <c r="G42" s="6">
        <f>HLOOKUP($C$35,Berechnung!$B$1:$AQ$19,5,FALSE)</f>
        <v>1</v>
      </c>
      <c r="H42" s="6"/>
      <c r="I42" s="6">
        <v>5</v>
      </c>
      <c r="J42" s="6">
        <v>0</v>
      </c>
      <c r="K42" s="50"/>
      <c r="L42" s="50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>
      <c r="A43" s="3"/>
      <c r="B43" s="55">
        <v>5</v>
      </c>
      <c r="C43" s="52" t="s">
        <v>122</v>
      </c>
      <c r="D43" s="56" t="s">
        <v>140</v>
      </c>
      <c r="E43" s="56" t="s">
        <v>11</v>
      </c>
      <c r="F43" s="6">
        <f>Berechnung!AZ6</f>
        <v>0</v>
      </c>
      <c r="G43" s="6">
        <f>HLOOKUP($C$35,Berechnung!$B$1:$AQ$19,6,FALSE)</f>
        <v>1</v>
      </c>
      <c r="H43" s="6"/>
      <c r="I43" s="6">
        <v>0</v>
      </c>
      <c r="J43" s="6">
        <v>5</v>
      </c>
      <c r="K43" s="50"/>
      <c r="L43" s="50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>
      <c r="A44" s="3"/>
      <c r="B44" s="55">
        <v>6</v>
      </c>
      <c r="C44" s="52" t="s">
        <v>123</v>
      </c>
      <c r="D44" s="56" t="s">
        <v>141</v>
      </c>
      <c r="E44" s="56" t="s">
        <v>142</v>
      </c>
      <c r="F44" s="6">
        <f>Berechnung!AZ8</f>
        <v>0</v>
      </c>
      <c r="G44" s="6">
        <f>HLOOKUP($C$35,Berechnung!$B$1:$AQ$19,8,FALSE)</f>
        <v>5</v>
      </c>
      <c r="H44" s="6"/>
      <c r="I44" s="6">
        <v>5</v>
      </c>
      <c r="J44" s="6">
        <v>0</v>
      </c>
      <c r="K44" s="50"/>
      <c r="L44" s="50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>
      <c r="A45" s="3"/>
      <c r="B45" s="55">
        <v>7</v>
      </c>
      <c r="C45" s="52" t="s">
        <v>124</v>
      </c>
      <c r="D45" s="56" t="s">
        <v>14</v>
      </c>
      <c r="E45" s="56" t="s">
        <v>15</v>
      </c>
      <c r="F45" s="6">
        <f>Berechnung!AZ9</f>
        <v>0</v>
      </c>
      <c r="G45" s="6">
        <f>HLOOKUP($C$35,Berechnung!$B$1:$AQ$19,9,FALSE)</f>
        <v>5</v>
      </c>
      <c r="H45" s="6"/>
      <c r="I45" s="6">
        <v>0</v>
      </c>
      <c r="J45" s="6">
        <v>5</v>
      </c>
      <c r="K45" s="50"/>
      <c r="L45" s="50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>
      <c r="A46" s="3"/>
      <c r="B46" s="55">
        <v>8</v>
      </c>
      <c r="C46" s="52" t="s">
        <v>125</v>
      </c>
      <c r="D46" s="56" t="s">
        <v>16</v>
      </c>
      <c r="E46" s="56" t="s">
        <v>143</v>
      </c>
      <c r="F46" s="6">
        <f>Berechnung!AZ10</f>
        <v>0</v>
      </c>
      <c r="G46" s="6">
        <f>HLOOKUP($C$35,Berechnung!$B$1:$AQ$19,10,FALSE)</f>
        <v>3</v>
      </c>
      <c r="H46" s="6"/>
      <c r="I46" s="6">
        <v>5</v>
      </c>
      <c r="J46" s="6">
        <v>0</v>
      </c>
      <c r="K46" s="50"/>
      <c r="L46" s="50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>
      <c r="A47" s="3"/>
      <c r="B47" s="55">
        <v>9</v>
      </c>
      <c r="C47" s="52" t="s">
        <v>144</v>
      </c>
      <c r="D47" s="56" t="s">
        <v>145</v>
      </c>
      <c r="E47" s="56" t="s">
        <v>146</v>
      </c>
      <c r="F47" s="6">
        <f>Berechnung!AZ11</f>
        <v>0</v>
      </c>
      <c r="G47" s="6">
        <f>HLOOKUP($C$35,Berechnung!$B$1:$AQ$19,11,FALSE)</f>
        <v>3</v>
      </c>
      <c r="H47" s="6"/>
      <c r="I47" s="6">
        <v>0</v>
      </c>
      <c r="J47" s="6">
        <v>5</v>
      </c>
      <c r="K47" s="50"/>
      <c r="L47" s="50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>
      <c r="A48" s="3"/>
      <c r="B48" s="55">
        <v>10</v>
      </c>
      <c r="C48" s="52" t="s">
        <v>148</v>
      </c>
      <c r="D48" s="56" t="s">
        <v>147</v>
      </c>
      <c r="E48" s="56" t="s">
        <v>149</v>
      </c>
      <c r="F48" s="6">
        <f>Berechnung!AZ12</f>
        <v>0</v>
      </c>
      <c r="G48" s="6">
        <f>HLOOKUP($C$35,Berechnung!$B$1:$AQ$19,12,FALSE)</f>
        <v>2</v>
      </c>
      <c r="H48" s="6"/>
      <c r="I48" s="6">
        <v>5</v>
      </c>
      <c r="J48" s="6">
        <v>0</v>
      </c>
      <c r="K48" s="50"/>
      <c r="L48" s="50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>
      <c r="A49" s="3"/>
      <c r="B49" s="55">
        <v>11</v>
      </c>
      <c r="C49" s="52" t="s">
        <v>127</v>
      </c>
      <c r="D49" s="56" t="s">
        <v>150</v>
      </c>
      <c r="E49" s="56" t="s">
        <v>151</v>
      </c>
      <c r="F49" s="6">
        <f>Berechnung!AZ14</f>
        <v>0</v>
      </c>
      <c r="G49" s="6">
        <f>HLOOKUP($C$35,Berechnung!$B$1:$AQ$19,14,FALSE)</f>
        <v>3</v>
      </c>
      <c r="H49" s="6"/>
      <c r="I49" s="6">
        <v>0</v>
      </c>
      <c r="J49" s="6">
        <v>5</v>
      </c>
      <c r="K49" s="50"/>
      <c r="L49" s="50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>
      <c r="A50" s="3"/>
      <c r="B50" s="55">
        <v>12</v>
      </c>
      <c r="C50" s="52" t="s">
        <v>126</v>
      </c>
      <c r="D50" s="56" t="s">
        <v>152</v>
      </c>
      <c r="E50" s="56" t="s">
        <v>153</v>
      </c>
      <c r="F50" s="6">
        <f>Berechnung!AZ16</f>
        <v>0</v>
      </c>
      <c r="G50" s="6">
        <f>HLOOKUP($C$35,Berechnung!$B$1:$AQ$19,16,FALSE)</f>
        <v>4</v>
      </c>
      <c r="H50" s="6"/>
      <c r="I50" s="6">
        <v>5</v>
      </c>
      <c r="J50" s="6">
        <v>0</v>
      </c>
      <c r="K50" s="50"/>
      <c r="L50" s="50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>
      <c r="A51" s="3"/>
      <c r="B51" s="55">
        <v>13</v>
      </c>
      <c r="C51" s="52" t="s">
        <v>128</v>
      </c>
      <c r="D51" s="56" t="s">
        <v>154</v>
      </c>
      <c r="E51" s="56" t="s">
        <v>155</v>
      </c>
      <c r="F51" s="6">
        <f>Berechnung!AZ17</f>
        <v>0</v>
      </c>
      <c r="G51" s="6">
        <f>HLOOKUP($C$35,Berechnung!$B$1:$AQ$19,17,FALSE)</f>
        <v>4</v>
      </c>
      <c r="H51" s="6"/>
      <c r="I51" s="6">
        <v>0</v>
      </c>
      <c r="J51" s="6">
        <v>5</v>
      </c>
      <c r="K51" s="50"/>
      <c r="L51" s="50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>
      <c r="A52" s="3"/>
      <c r="B52" s="55">
        <v>14</v>
      </c>
      <c r="C52" s="52" t="s">
        <v>131</v>
      </c>
      <c r="D52" s="56" t="s">
        <v>156</v>
      </c>
      <c r="E52" s="56" t="s">
        <v>157</v>
      </c>
      <c r="F52" s="6">
        <f>Berechnung!AZ18</f>
        <v>0</v>
      </c>
      <c r="G52" s="6">
        <f>HLOOKUP($C$35,Berechnung!$B$1:$AQ$19,18,FALSE)</f>
        <v>4</v>
      </c>
      <c r="H52" s="6"/>
      <c r="I52" s="6">
        <v>5</v>
      </c>
      <c r="J52" s="6">
        <v>0</v>
      </c>
      <c r="K52" s="50"/>
      <c r="L52" s="50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>
      <c r="A53" s="3"/>
      <c r="B53" s="55">
        <v>15</v>
      </c>
      <c r="C53" s="52" t="s">
        <v>132</v>
      </c>
      <c r="D53" s="56" t="s">
        <v>158</v>
      </c>
      <c r="E53" s="56" t="s">
        <v>159</v>
      </c>
      <c r="F53" s="6">
        <f>Berechnung!AZ19</f>
        <v>0</v>
      </c>
      <c r="G53" s="6">
        <f>HLOOKUP($C$35,Berechnung!$B$1:$AQ$19,19,FALSE)</f>
        <v>5</v>
      </c>
      <c r="H53" s="6"/>
      <c r="I53" s="6">
        <v>0</v>
      </c>
      <c r="J53" s="6">
        <v>5</v>
      </c>
      <c r="K53" s="50"/>
      <c r="L53" s="50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</sheetData>
  <mergeCells count="1">
    <mergeCell ref="C35:E35"/>
  </mergeCells>
  <conditionalFormatting sqref="H10:AA10">
    <cfRule type="colorScale" priority="10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12:AA12">
    <cfRule type="colorScale" priority="9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14:AA14">
    <cfRule type="colorScale" priority="8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16:AA16">
    <cfRule type="colorScale" priority="7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18:AA18">
    <cfRule type="colorScale" priority="6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23:AA23 H25:AA25 H27:AA27 H29:AA29 H31:AA31">
    <cfRule type="colorScale" priority="1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pageMargins left="0.75" right="0.75" top="1" bottom="1" header="0.5" footer="0.5"/>
  <pageSetup paperSize="9" scale="65" orientation="portrait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Drucken">
                <anchor moveWithCells="1" sizeWithCells="1">
                  <from>
                    <xdr:col>1</xdr:col>
                    <xdr:colOff>28575</xdr:colOff>
                    <xdr:row>5</xdr:row>
                    <xdr:rowOff>38100</xdr:rowOff>
                  </from>
                  <to>
                    <xdr:col>3</xdr:col>
                    <xdr:colOff>142875</xdr:colOff>
                    <xdr:row>5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Berechnung!$BF$2:$BF$42</xm:f>
          </x14:formula1>
          <xm:sqref>C35:E35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B89"/>
  <sheetViews>
    <sheetView workbookViewId="0">
      <selection activeCell="C4" sqref="C4"/>
    </sheetView>
  </sheetViews>
  <sheetFormatPr baseColWidth="10" defaultRowHeight="15.75"/>
  <cols>
    <col min="1" max="1" width="4.5" customWidth="1"/>
    <col min="2" max="2" width="5.625" customWidth="1"/>
    <col min="5" max="5" width="20.625" customWidth="1"/>
    <col min="6" max="6" width="8.125" customWidth="1"/>
    <col min="7" max="7" width="5" customWidth="1"/>
    <col min="8" max="27" width="2.5" customWidth="1"/>
    <col min="28" max="28" width="7.5" customWidth="1"/>
  </cols>
  <sheetData>
    <row r="1" spans="1:28">
      <c r="A1" s="3"/>
      <c r="AB1" s="3"/>
    </row>
    <row r="2" spans="1:28">
      <c r="A2" s="3"/>
      <c r="AB2" s="3"/>
    </row>
    <row r="3" spans="1:28">
      <c r="A3" s="3"/>
      <c r="AB3" s="3"/>
    </row>
    <row r="4" spans="1:28">
      <c r="A4" s="3"/>
      <c r="AB4" s="3"/>
    </row>
    <row r="5" spans="1:28">
      <c r="A5" s="3"/>
      <c r="AB5" s="3"/>
    </row>
    <row r="6" spans="1:28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3"/>
    </row>
    <row r="7" spans="1:28" ht="16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9.1" customHeight="1" thickBot="1">
      <c r="A8" s="3"/>
      <c r="B8" s="26">
        <f>Berechnung!BD2</f>
        <v>1</v>
      </c>
      <c r="C8" s="25" t="str">
        <f>Berechnung!BF2</f>
        <v>Geotechnik</v>
      </c>
      <c r="D8" s="24"/>
      <c r="E8" s="23"/>
      <c r="F8" s="29">
        <f>Berechnung!BJ2</f>
        <v>27.528053341320202</v>
      </c>
      <c r="G8" s="21" t="s">
        <v>59</v>
      </c>
      <c r="H8" s="20">
        <f>IF($F8&lt;5,"x",$F8)</f>
        <v>27.528053341320202</v>
      </c>
      <c r="I8" s="19">
        <f>IF($F8&lt;10,"x",$F8)</f>
        <v>27.528053341320202</v>
      </c>
      <c r="J8" s="19">
        <f>IF($F8&lt;15,"x",$F8)</f>
        <v>27.528053341320202</v>
      </c>
      <c r="K8" s="19">
        <f>IF($F8&lt;20,"x",$F8)</f>
        <v>27.528053341320202</v>
      </c>
      <c r="L8" s="19">
        <f>IF($F8&lt;25,"x",$F8)</f>
        <v>27.528053341320202</v>
      </c>
      <c r="M8" s="19" t="str">
        <f>IF($F8&lt;30,"x",$F8)</f>
        <v>x</v>
      </c>
      <c r="N8" s="19" t="str">
        <f>IF($F8&lt;35,"x",$F8)</f>
        <v>x</v>
      </c>
      <c r="O8" s="19" t="str">
        <f>IF($F8&lt;40,"x",$F8)</f>
        <v>x</v>
      </c>
      <c r="P8" s="19" t="str">
        <f>IF($F8&lt;45,"x",$F8)</f>
        <v>x</v>
      </c>
      <c r="Q8" s="19" t="str">
        <f>IF($F8&lt;50,"x",$F8)</f>
        <v>x</v>
      </c>
      <c r="R8" s="19" t="str">
        <f>IF($F8&lt;55,"x",$F8)</f>
        <v>x</v>
      </c>
      <c r="S8" s="19" t="str">
        <f>IF($F8&lt;60,"x",$F8)</f>
        <v>x</v>
      </c>
      <c r="T8" s="19" t="str">
        <f>IF($F8&lt;65,"x",$F8)</f>
        <v>x</v>
      </c>
      <c r="U8" s="19" t="str">
        <f>IF($F8&lt;70,"x",$F8)</f>
        <v>x</v>
      </c>
      <c r="V8" s="19" t="str">
        <f>IF($F8&lt;75,"x",$F8)</f>
        <v>x</v>
      </c>
      <c r="W8" s="19" t="str">
        <f>IF($F8&lt;80,"x",$F8)</f>
        <v>x</v>
      </c>
      <c r="X8" s="19" t="str">
        <f>IF($F8&lt;85,"x",$F8)</f>
        <v>x</v>
      </c>
      <c r="Y8" s="19" t="str">
        <f>IF($F8&lt;90,"x",$F8)</f>
        <v>x</v>
      </c>
      <c r="Z8" s="19" t="str">
        <f>IF($F8&lt;95,"x",$F8)</f>
        <v>x</v>
      </c>
      <c r="AA8" s="18" t="str">
        <f>IF($F8&lt;100,"x",$F8)</f>
        <v>x</v>
      </c>
      <c r="AB8" s="3"/>
    </row>
    <row r="9" spans="1:28" ht="7.5" customHeight="1" thickBot="1">
      <c r="A9" s="3"/>
      <c r="B9" s="26"/>
      <c r="C9" s="22"/>
      <c r="D9" s="22"/>
      <c r="E9" s="3"/>
      <c r="F9" s="30"/>
      <c r="G9" s="2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9.1" customHeight="1" thickBot="1">
      <c r="A10" s="3"/>
      <c r="B10" s="26">
        <f>Berechnung!BD3</f>
        <v>2</v>
      </c>
      <c r="C10" s="25" t="str">
        <f>Berechnung!BF3</f>
        <v>Straßenbau</v>
      </c>
      <c r="D10" s="24"/>
      <c r="E10" s="23"/>
      <c r="F10" s="29">
        <f>Berechnung!BJ3</f>
        <v>19.973093100763993</v>
      </c>
      <c r="G10" s="21" t="s">
        <v>59</v>
      </c>
      <c r="H10" s="20">
        <f>IF($F10&lt;5,"x",$F10)</f>
        <v>19.973093100763993</v>
      </c>
      <c r="I10" s="19">
        <f>IF($F10&lt;10,"x",$F10)</f>
        <v>19.973093100763993</v>
      </c>
      <c r="J10" s="19">
        <f>IF($F10&lt;15,"x",$F10)</f>
        <v>19.973093100763993</v>
      </c>
      <c r="K10" s="19" t="str">
        <f>IF($F10&lt;20,"x",$F10)</f>
        <v>x</v>
      </c>
      <c r="L10" s="19" t="str">
        <f>IF($F10&lt;25,"x",$F10)</f>
        <v>x</v>
      </c>
      <c r="M10" s="19" t="str">
        <f>IF($F10&lt;30,"x",$F10)</f>
        <v>x</v>
      </c>
      <c r="N10" s="19" t="str">
        <f>IF($F10&lt;35,"x",$F10)</f>
        <v>x</v>
      </c>
      <c r="O10" s="19" t="str">
        <f>IF($F10&lt;40,"x",$F10)</f>
        <v>x</v>
      </c>
      <c r="P10" s="19" t="str">
        <f>IF($F10&lt;45,"x",$F10)</f>
        <v>x</v>
      </c>
      <c r="Q10" s="19" t="str">
        <f>IF($F10&lt;50,"x",$F10)</f>
        <v>x</v>
      </c>
      <c r="R10" s="19" t="str">
        <f>IF($F10&lt;55,"x",$F10)</f>
        <v>x</v>
      </c>
      <c r="S10" s="19" t="str">
        <f>IF($F10&lt;60,"x",$F10)</f>
        <v>x</v>
      </c>
      <c r="T10" s="19" t="str">
        <f>IF($F10&lt;65,"x",$F10)</f>
        <v>x</v>
      </c>
      <c r="U10" s="19" t="str">
        <f>IF($F10&lt;70,"x",$F10)</f>
        <v>x</v>
      </c>
      <c r="V10" s="19" t="str">
        <f>IF($F10&lt;75,"x",$F10)</f>
        <v>x</v>
      </c>
      <c r="W10" s="19" t="str">
        <f>IF($F10&lt;80,"x",$F10)</f>
        <v>x</v>
      </c>
      <c r="X10" s="19" t="str">
        <f>IF($F10&lt;85,"x",$F10)</f>
        <v>x</v>
      </c>
      <c r="Y10" s="19" t="str">
        <f>IF($F10&lt;90,"x",$F10)</f>
        <v>x</v>
      </c>
      <c r="Z10" s="19" t="str">
        <f>IF($F10&lt;95,"x",$F10)</f>
        <v>x</v>
      </c>
      <c r="AA10" s="18" t="str">
        <f>IF($F10&lt;100,"x",$F10)</f>
        <v>x</v>
      </c>
      <c r="AB10" s="3"/>
    </row>
    <row r="11" spans="1:28" ht="7.5" customHeight="1" thickBot="1">
      <c r="A11" s="3"/>
      <c r="B11" s="26"/>
      <c r="C11" s="22"/>
      <c r="D11" s="22"/>
      <c r="E11" s="3"/>
      <c r="F11" s="30"/>
      <c r="G11" s="2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29.1" customHeight="1" thickBot="1">
      <c r="A12" s="3"/>
      <c r="B12" s="26">
        <f>Berechnung!BD4</f>
        <v>3</v>
      </c>
      <c r="C12" s="25" t="str">
        <f>Berechnung!BF4</f>
        <v>Wasserbau</v>
      </c>
      <c r="D12" s="24"/>
      <c r="E12" s="23"/>
      <c r="F12" s="29">
        <f>Berechnung!BJ4</f>
        <v>13.771385359391486</v>
      </c>
      <c r="G12" s="21" t="s">
        <v>59</v>
      </c>
      <c r="H12" s="20">
        <f>IF($F12&lt;5,"x",$F12)</f>
        <v>13.771385359391486</v>
      </c>
      <c r="I12" s="19">
        <f>IF($F12&lt;10,"x",$F12)</f>
        <v>13.771385359391486</v>
      </c>
      <c r="J12" s="19" t="str">
        <f>IF($F12&lt;15,"x",$F12)</f>
        <v>x</v>
      </c>
      <c r="K12" s="19" t="str">
        <f>IF($F12&lt;20,"x",$F12)</f>
        <v>x</v>
      </c>
      <c r="L12" s="19" t="str">
        <f>IF($F12&lt;25,"x",$F12)</f>
        <v>x</v>
      </c>
      <c r="M12" s="19" t="str">
        <f>IF($F12&lt;30,"x",$F12)</f>
        <v>x</v>
      </c>
      <c r="N12" s="19" t="str">
        <f>IF($F12&lt;35,"x",$F12)</f>
        <v>x</v>
      </c>
      <c r="O12" s="19" t="str">
        <f>IF($F12&lt;40,"x",$F12)</f>
        <v>x</v>
      </c>
      <c r="P12" s="19" t="str">
        <f>IF($F12&lt;45,"x",$F12)</f>
        <v>x</v>
      </c>
      <c r="Q12" s="19" t="str">
        <f>IF($F12&lt;50,"x",$F12)</f>
        <v>x</v>
      </c>
      <c r="R12" s="19" t="str">
        <f>IF($F12&lt;55,"x",$F12)</f>
        <v>x</v>
      </c>
      <c r="S12" s="19" t="str">
        <f>IF($F12&lt;60,"x",$F12)</f>
        <v>x</v>
      </c>
      <c r="T12" s="19" t="str">
        <f>IF($F12&lt;65,"x",$F12)</f>
        <v>x</v>
      </c>
      <c r="U12" s="19" t="str">
        <f>IF($F12&lt;70,"x",$F12)</f>
        <v>x</v>
      </c>
      <c r="V12" s="19" t="str">
        <f>IF($F12&lt;75,"x",$F12)</f>
        <v>x</v>
      </c>
      <c r="W12" s="19" t="str">
        <f>IF($F12&lt;80,"x",$F12)</f>
        <v>x</v>
      </c>
      <c r="X12" s="19" t="str">
        <f>IF($F12&lt;85,"x",$F12)</f>
        <v>x</v>
      </c>
      <c r="Y12" s="19" t="str">
        <f>IF($F12&lt;90,"x",$F12)</f>
        <v>x</v>
      </c>
      <c r="Z12" s="19" t="str">
        <f>IF($F12&lt;95,"x",$F12)</f>
        <v>x</v>
      </c>
      <c r="AA12" s="18" t="str">
        <f>IF($F12&lt;100,"x",$F12)</f>
        <v>x</v>
      </c>
      <c r="AB12" s="3"/>
    </row>
    <row r="13" spans="1:28" ht="7.5" customHeight="1" thickBot="1">
      <c r="A13" s="3"/>
      <c r="B13" s="26"/>
      <c r="C13" s="22"/>
      <c r="D13" s="22"/>
      <c r="E13" s="3"/>
      <c r="F13" s="30"/>
      <c r="G13" s="2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9.1" customHeight="1" thickBot="1">
      <c r="A14" s="3"/>
      <c r="B14" s="26">
        <f>Berechnung!BD5</f>
        <v>4</v>
      </c>
      <c r="C14" s="25" t="str">
        <f>Berechnung!BF5</f>
        <v>Tunnelbau</v>
      </c>
      <c r="D14" s="24"/>
      <c r="E14" s="23"/>
      <c r="F14" s="29">
        <f>Berechnung!BJ5</f>
        <v>13.128154145187986</v>
      </c>
      <c r="G14" s="21" t="s">
        <v>59</v>
      </c>
      <c r="H14" s="20">
        <f>IF($F14&lt;5,"x",$F14)</f>
        <v>13.128154145187986</v>
      </c>
      <c r="I14" s="19">
        <f>IF($F14&lt;10,"x",$F14)</f>
        <v>13.128154145187986</v>
      </c>
      <c r="J14" s="19" t="str">
        <f>IF($F14&lt;15,"x",$F14)</f>
        <v>x</v>
      </c>
      <c r="K14" s="19" t="str">
        <f>IF($F14&lt;20,"x",$F14)</f>
        <v>x</v>
      </c>
      <c r="L14" s="19" t="str">
        <f>IF($F14&lt;25,"x",$F14)</f>
        <v>x</v>
      </c>
      <c r="M14" s="19" t="str">
        <f>IF($F14&lt;30,"x",$F14)</f>
        <v>x</v>
      </c>
      <c r="N14" s="19" t="str">
        <f>IF($F14&lt;35,"x",$F14)</f>
        <v>x</v>
      </c>
      <c r="O14" s="19" t="str">
        <f>IF($F14&lt;40,"x",$F14)</f>
        <v>x</v>
      </c>
      <c r="P14" s="19" t="str">
        <f>IF($F14&lt;45,"x",$F14)</f>
        <v>x</v>
      </c>
      <c r="Q14" s="19" t="str">
        <f>IF($F14&lt;50,"x",$F14)</f>
        <v>x</v>
      </c>
      <c r="R14" s="19" t="str">
        <f>IF($F14&lt;55,"x",$F14)</f>
        <v>x</v>
      </c>
      <c r="S14" s="19" t="str">
        <f>IF($F14&lt;60,"x",$F14)</f>
        <v>x</v>
      </c>
      <c r="T14" s="19" t="str">
        <f>IF($F14&lt;65,"x",$F14)</f>
        <v>x</v>
      </c>
      <c r="U14" s="19" t="str">
        <f>IF($F14&lt;70,"x",$F14)</f>
        <v>x</v>
      </c>
      <c r="V14" s="19" t="str">
        <f>IF($F14&lt;75,"x",$F14)</f>
        <v>x</v>
      </c>
      <c r="W14" s="19" t="str">
        <f>IF($F14&lt;80,"x",$F14)</f>
        <v>x</v>
      </c>
      <c r="X14" s="19" t="str">
        <f>IF($F14&lt;85,"x",$F14)</f>
        <v>x</v>
      </c>
      <c r="Y14" s="19" t="str">
        <f>IF($F14&lt;90,"x",$F14)</f>
        <v>x</v>
      </c>
      <c r="Z14" s="19" t="str">
        <f>IF($F14&lt;95,"x",$F14)</f>
        <v>x</v>
      </c>
      <c r="AA14" s="18" t="str">
        <f>IF($F14&lt;100,"x",$F14)</f>
        <v>x</v>
      </c>
      <c r="AB14" s="3"/>
    </row>
    <row r="15" spans="1:28" ht="7.5" customHeight="1" thickBot="1">
      <c r="A15" s="3"/>
      <c r="B15" s="26"/>
      <c r="C15" s="22"/>
      <c r="D15" s="22"/>
      <c r="E15" s="3"/>
      <c r="F15" s="30"/>
      <c r="G15" s="2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9.1" customHeight="1" thickBot="1">
      <c r="A16" s="3"/>
      <c r="B16" s="26">
        <f>Berechnung!BD6</f>
        <v>5</v>
      </c>
      <c r="C16" s="25" t="str">
        <f>Berechnung!BF6</f>
        <v>Baudynamik</v>
      </c>
      <c r="D16" s="24"/>
      <c r="E16" s="23"/>
      <c r="F16" s="29">
        <f>Berechnung!BJ6</f>
        <v>10.000890885411206</v>
      </c>
      <c r="G16" s="21" t="s">
        <v>59</v>
      </c>
      <c r="H16" s="20">
        <f>IF($F16&lt;5,"x",$F16)</f>
        <v>10.000890885411206</v>
      </c>
      <c r="I16" s="19">
        <f>IF($F16&lt;10,"x",$F16)</f>
        <v>10.000890885411206</v>
      </c>
      <c r="J16" s="19" t="str">
        <f>IF($F16&lt;15,"x",$F16)</f>
        <v>x</v>
      </c>
      <c r="K16" s="19" t="str">
        <f>IF($F16&lt;20,"x",$F16)</f>
        <v>x</v>
      </c>
      <c r="L16" s="19" t="str">
        <f>IF($F16&lt;25,"x",$F16)</f>
        <v>x</v>
      </c>
      <c r="M16" s="19" t="str">
        <f>IF($F16&lt;30,"x",$F16)</f>
        <v>x</v>
      </c>
      <c r="N16" s="19" t="str">
        <f>IF($F16&lt;35,"x",$F16)</f>
        <v>x</v>
      </c>
      <c r="O16" s="19" t="str">
        <f>IF($F16&lt;40,"x",$F16)</f>
        <v>x</v>
      </c>
      <c r="P16" s="19" t="str">
        <f>IF($F16&lt;45,"x",$F16)</f>
        <v>x</v>
      </c>
      <c r="Q16" s="19" t="str">
        <f>IF($F16&lt;50,"x",$F16)</f>
        <v>x</v>
      </c>
      <c r="R16" s="19" t="str">
        <f>IF($F16&lt;55,"x",$F16)</f>
        <v>x</v>
      </c>
      <c r="S16" s="19" t="str">
        <f>IF($F16&lt;60,"x",$F16)</f>
        <v>x</v>
      </c>
      <c r="T16" s="19" t="str">
        <f>IF($F16&lt;65,"x",$F16)</f>
        <v>x</v>
      </c>
      <c r="U16" s="19" t="str">
        <f>IF($F16&lt;70,"x",$F16)</f>
        <v>x</v>
      </c>
      <c r="V16" s="19" t="str">
        <f>IF($F16&lt;75,"x",$F16)</f>
        <v>x</v>
      </c>
      <c r="W16" s="19" t="str">
        <f>IF($F16&lt;80,"x",$F16)</f>
        <v>x</v>
      </c>
      <c r="X16" s="19" t="str">
        <f>IF($F16&lt;85,"x",$F16)</f>
        <v>x</v>
      </c>
      <c r="Y16" s="19" t="str">
        <f>IF($F16&lt;90,"x",$F16)</f>
        <v>x</v>
      </c>
      <c r="Z16" s="19" t="str">
        <f>IF($F16&lt;95,"x",$F16)</f>
        <v>x</v>
      </c>
      <c r="AA16" s="18" t="str">
        <f>IF($F16&lt;100,"x",$F16)</f>
        <v>x</v>
      </c>
      <c r="AB16" s="3"/>
    </row>
    <row r="17" spans="1:28" ht="7.5" customHeight="1" thickBot="1">
      <c r="A17" s="3"/>
      <c r="B17" s="26"/>
      <c r="C17" s="22"/>
      <c r="D17" s="22"/>
      <c r="E17" s="3"/>
      <c r="F17" s="30"/>
      <c r="G17" s="2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9.1" customHeight="1" thickBot="1">
      <c r="A18" s="3"/>
      <c r="B18" s="26">
        <f>Berechnung!BD7</f>
        <v>6</v>
      </c>
      <c r="C18" s="25" t="str">
        <f>Berechnung!BF7</f>
        <v>Brückenbau</v>
      </c>
      <c r="D18" s="24"/>
      <c r="E18" s="23"/>
      <c r="F18" s="29">
        <f>Berechnung!BJ7</f>
        <v>8.7924884830620993</v>
      </c>
      <c r="G18" s="21" t="s">
        <v>59</v>
      </c>
      <c r="H18" s="20">
        <f>IF($F18&lt;5,"x",$F18)</f>
        <v>8.7924884830620993</v>
      </c>
      <c r="I18" s="19" t="str">
        <f>IF($F18&lt;10,"x",$F18)</f>
        <v>x</v>
      </c>
      <c r="J18" s="19" t="str">
        <f>IF($F18&lt;15,"x",$F18)</f>
        <v>x</v>
      </c>
      <c r="K18" s="19" t="str">
        <f>IF($F18&lt;20,"x",$F18)</f>
        <v>x</v>
      </c>
      <c r="L18" s="19" t="str">
        <f>IF($F18&lt;25,"x",$F18)</f>
        <v>x</v>
      </c>
      <c r="M18" s="19" t="str">
        <f>IF($F18&lt;30,"x",$F18)</f>
        <v>x</v>
      </c>
      <c r="N18" s="19" t="str">
        <f>IF($F18&lt;35,"x",$F18)</f>
        <v>x</v>
      </c>
      <c r="O18" s="19" t="str">
        <f>IF($F18&lt;40,"x",$F18)</f>
        <v>x</v>
      </c>
      <c r="P18" s="19" t="str">
        <f>IF($F18&lt;45,"x",$F18)</f>
        <v>x</v>
      </c>
      <c r="Q18" s="19" t="str">
        <f>IF($F18&lt;50,"x",$F18)</f>
        <v>x</v>
      </c>
      <c r="R18" s="19" t="str">
        <f>IF($F18&lt;55,"x",$F18)</f>
        <v>x</v>
      </c>
      <c r="S18" s="19" t="str">
        <f>IF($F18&lt;60,"x",$F18)</f>
        <v>x</v>
      </c>
      <c r="T18" s="19" t="str">
        <f>IF($F18&lt;65,"x",$F18)</f>
        <v>x</v>
      </c>
      <c r="U18" s="19" t="str">
        <f>IF($F18&lt;70,"x",$F18)</f>
        <v>x</v>
      </c>
      <c r="V18" s="19" t="str">
        <f>IF($F18&lt;75,"x",$F18)</f>
        <v>x</v>
      </c>
      <c r="W18" s="19" t="str">
        <f>IF($F18&lt;80,"x",$F18)</f>
        <v>x</v>
      </c>
      <c r="X18" s="19" t="str">
        <f>IF($F18&lt;85,"x",$F18)</f>
        <v>x</v>
      </c>
      <c r="Y18" s="19" t="str">
        <f>IF($F18&lt;90,"x",$F18)</f>
        <v>x</v>
      </c>
      <c r="Z18" s="19" t="str">
        <f>IF($F18&lt;95,"x",$F18)</f>
        <v>x</v>
      </c>
      <c r="AA18" s="18" t="str">
        <f>IF($F18&lt;100,"x",$F18)</f>
        <v>x</v>
      </c>
      <c r="AB18" s="3"/>
    </row>
    <row r="19" spans="1:28" ht="7.5" customHeight="1" thickBot="1">
      <c r="A19" s="3"/>
      <c r="B19" s="26"/>
      <c r="C19" s="22"/>
      <c r="D19" s="22"/>
      <c r="E19" s="3"/>
      <c r="F19" s="30"/>
      <c r="G19" s="2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9.1" customHeight="1" thickBot="1">
      <c r="A20" s="3"/>
      <c r="B20" s="26">
        <f>Berechnung!BD8</f>
        <v>7</v>
      </c>
      <c r="C20" s="25" t="str">
        <f>Berechnung!BF8</f>
        <v>Gleis- und Bahnbau</v>
      </c>
      <c r="D20" s="24"/>
      <c r="E20" s="23"/>
      <c r="F20" s="29">
        <f>Berechnung!BJ8</f>
        <v>8.6325906376696118</v>
      </c>
      <c r="G20" s="21" t="s">
        <v>59</v>
      </c>
      <c r="H20" s="20">
        <f>IF($F20&lt;5,"x",$F20)</f>
        <v>8.6325906376696118</v>
      </c>
      <c r="I20" s="19" t="str">
        <f>IF($F20&lt;10,"x",$F20)</f>
        <v>x</v>
      </c>
      <c r="J20" s="19" t="str">
        <f>IF($F20&lt;15,"x",$F20)</f>
        <v>x</v>
      </c>
      <c r="K20" s="19" t="str">
        <f>IF($F20&lt;20,"x",$F20)</f>
        <v>x</v>
      </c>
      <c r="L20" s="19" t="str">
        <f>IF($F20&lt;25,"x",$F20)</f>
        <v>x</v>
      </c>
      <c r="M20" s="19" t="str">
        <f>IF($F20&lt;30,"x",$F20)</f>
        <v>x</v>
      </c>
      <c r="N20" s="19" t="str">
        <f>IF($F20&lt;35,"x",$F20)</f>
        <v>x</v>
      </c>
      <c r="O20" s="19" t="str">
        <f>IF($F20&lt;40,"x",$F20)</f>
        <v>x</v>
      </c>
      <c r="P20" s="19" t="str">
        <f>IF($F20&lt;45,"x",$F20)</f>
        <v>x</v>
      </c>
      <c r="Q20" s="19" t="str">
        <f>IF($F20&lt;50,"x",$F20)</f>
        <v>x</v>
      </c>
      <c r="R20" s="19" t="str">
        <f>IF($F20&lt;55,"x",$F20)</f>
        <v>x</v>
      </c>
      <c r="S20" s="19" t="str">
        <f>IF($F20&lt;60,"x",$F20)</f>
        <v>x</v>
      </c>
      <c r="T20" s="19" t="str">
        <f>IF($F20&lt;65,"x",$F20)</f>
        <v>x</v>
      </c>
      <c r="U20" s="19" t="str">
        <f>IF($F20&lt;70,"x",$F20)</f>
        <v>x</v>
      </c>
      <c r="V20" s="19" t="str">
        <f>IF($F20&lt;75,"x",$F20)</f>
        <v>x</v>
      </c>
      <c r="W20" s="19" t="str">
        <f>IF($F20&lt;80,"x",$F20)</f>
        <v>x</v>
      </c>
      <c r="X20" s="19" t="str">
        <f>IF($F20&lt;85,"x",$F20)</f>
        <v>x</v>
      </c>
      <c r="Y20" s="19" t="str">
        <f>IF($F20&lt;90,"x",$F20)</f>
        <v>x</v>
      </c>
      <c r="Z20" s="19" t="str">
        <f>IF($F20&lt;95,"x",$F20)</f>
        <v>x</v>
      </c>
      <c r="AA20" s="18" t="str">
        <f>IF($F20&lt;100,"x",$F20)</f>
        <v>x</v>
      </c>
      <c r="AB20" s="3"/>
    </row>
    <row r="21" spans="1:28" ht="7.5" customHeight="1" thickBot="1">
      <c r="A21" s="3"/>
      <c r="B21" s="26"/>
      <c r="C21" s="21"/>
      <c r="D21" s="22"/>
      <c r="E21" s="3"/>
      <c r="F21" s="30"/>
      <c r="G21" s="2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9.1" customHeight="1" thickBot="1">
      <c r="A22" s="3"/>
      <c r="B22" s="26">
        <f>Berechnung!BD9</f>
        <v>8</v>
      </c>
      <c r="C22" s="25" t="str">
        <f>Berechnung!BF9</f>
        <v>Statik und Prüfstatik</v>
      </c>
      <c r="D22" s="24"/>
      <c r="E22" s="23"/>
      <c r="F22" s="29">
        <f>Berechnung!BJ9</f>
        <v>6.4948726203295504</v>
      </c>
      <c r="G22" s="21" t="s">
        <v>59</v>
      </c>
      <c r="H22" s="20">
        <f>IF($F22&lt;5,"x",$F22)</f>
        <v>6.4948726203295504</v>
      </c>
      <c r="I22" s="19" t="str">
        <f>IF($F22&lt;10,"x",$F22)</f>
        <v>x</v>
      </c>
      <c r="J22" s="19" t="str">
        <f>IF($F22&lt;15,"x",$F22)</f>
        <v>x</v>
      </c>
      <c r="K22" s="19" t="str">
        <f>IF($F22&lt;20,"x",$F22)</f>
        <v>x</v>
      </c>
      <c r="L22" s="19" t="str">
        <f>IF($F22&lt;25,"x",$F22)</f>
        <v>x</v>
      </c>
      <c r="M22" s="19" t="str">
        <f>IF($F22&lt;30,"x",$F22)</f>
        <v>x</v>
      </c>
      <c r="N22" s="19" t="str">
        <f>IF($F22&lt;35,"x",$F22)</f>
        <v>x</v>
      </c>
      <c r="O22" s="19" t="str">
        <f>IF($F22&lt;40,"x",$F22)</f>
        <v>x</v>
      </c>
      <c r="P22" s="19" t="str">
        <f>IF($F22&lt;45,"x",$F22)</f>
        <v>x</v>
      </c>
      <c r="Q22" s="19" t="str">
        <f>IF($F22&lt;50,"x",$F22)</f>
        <v>x</v>
      </c>
      <c r="R22" s="19" t="str">
        <f>IF($F22&lt;55,"x",$F22)</f>
        <v>x</v>
      </c>
      <c r="S22" s="19" t="str">
        <f>IF($F22&lt;60,"x",$F22)</f>
        <v>x</v>
      </c>
      <c r="T22" s="19" t="str">
        <f>IF($F22&lt;65,"x",$F22)</f>
        <v>x</v>
      </c>
      <c r="U22" s="19" t="str">
        <f>IF($F22&lt;70,"x",$F22)</f>
        <v>x</v>
      </c>
      <c r="V22" s="19" t="str">
        <f>IF($F22&lt;75,"x",$F22)</f>
        <v>x</v>
      </c>
      <c r="W22" s="19" t="str">
        <f>IF($F22&lt;80,"x",$F22)</f>
        <v>x</v>
      </c>
      <c r="X22" s="19" t="str">
        <f>IF($F22&lt;85,"x",$F22)</f>
        <v>x</v>
      </c>
      <c r="Y22" s="19" t="str">
        <f>IF($F22&lt;90,"x",$F22)</f>
        <v>x</v>
      </c>
      <c r="Z22" s="19" t="str">
        <f>IF($F22&lt;95,"x",$F22)</f>
        <v>x</v>
      </c>
      <c r="AA22" s="18" t="str">
        <f>IF($F22&lt;100,"x",$F22)</f>
        <v>x</v>
      </c>
      <c r="AB22" s="3"/>
    </row>
    <row r="23" spans="1:28" ht="7.5" customHeight="1" thickBot="1">
      <c r="A23" s="3"/>
      <c r="B23" s="26"/>
      <c r="C23" s="21"/>
      <c r="D23" s="22"/>
      <c r="E23" s="3"/>
      <c r="F23" s="30"/>
      <c r="G23" s="2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9.1" customHeight="1" thickBot="1">
      <c r="A24" s="3"/>
      <c r="B24" s="26">
        <f>Berechnung!BD10</f>
        <v>9</v>
      </c>
      <c r="C24" s="25" t="str">
        <f>Berechnung!BF10</f>
        <v>Prüfstatiker</v>
      </c>
      <c r="D24" s="24"/>
      <c r="E24" s="23"/>
      <c r="F24" s="29">
        <f>Berechnung!BJ10</f>
        <v>6.3599380648240338</v>
      </c>
      <c r="G24" s="21" t="s">
        <v>59</v>
      </c>
      <c r="H24" s="20">
        <f>IF($F24&lt;5,"x",$F24)</f>
        <v>6.3599380648240338</v>
      </c>
      <c r="I24" s="19" t="str">
        <f>IF($F24&lt;10,"x",$F24)</f>
        <v>x</v>
      </c>
      <c r="J24" s="19" t="str">
        <f>IF($F24&lt;15,"x",$F24)</f>
        <v>x</v>
      </c>
      <c r="K24" s="19" t="str">
        <f>IF($F24&lt;20,"x",$F24)</f>
        <v>x</v>
      </c>
      <c r="L24" s="19" t="str">
        <f>IF($F24&lt;25,"x",$F24)</f>
        <v>x</v>
      </c>
      <c r="M24" s="19" t="str">
        <f>IF($F24&lt;30,"x",$F24)</f>
        <v>x</v>
      </c>
      <c r="N24" s="19" t="str">
        <f>IF($F24&lt;35,"x",$F24)</f>
        <v>x</v>
      </c>
      <c r="O24" s="19" t="str">
        <f>IF($F24&lt;40,"x",$F24)</f>
        <v>x</v>
      </c>
      <c r="P24" s="19" t="str">
        <f>IF($F24&lt;45,"x",$F24)</f>
        <v>x</v>
      </c>
      <c r="Q24" s="19" t="str">
        <f>IF($F24&lt;50,"x",$F24)</f>
        <v>x</v>
      </c>
      <c r="R24" s="19" t="str">
        <f>IF($F24&lt;55,"x",$F24)</f>
        <v>x</v>
      </c>
      <c r="S24" s="19" t="str">
        <f>IF($F24&lt;60,"x",$F24)</f>
        <v>x</v>
      </c>
      <c r="T24" s="19" t="str">
        <f>IF($F24&lt;65,"x",$F24)</f>
        <v>x</v>
      </c>
      <c r="U24" s="19" t="str">
        <f>IF($F24&lt;70,"x",$F24)</f>
        <v>x</v>
      </c>
      <c r="V24" s="19" t="str">
        <f>IF($F24&lt;75,"x",$F24)</f>
        <v>x</v>
      </c>
      <c r="W24" s="19" t="str">
        <f>IF($F24&lt;80,"x",$F24)</f>
        <v>x</v>
      </c>
      <c r="X24" s="19" t="str">
        <f>IF($F24&lt;85,"x",$F24)</f>
        <v>x</v>
      </c>
      <c r="Y24" s="19" t="str">
        <f>IF($F24&lt;90,"x",$F24)</f>
        <v>x</v>
      </c>
      <c r="Z24" s="19" t="str">
        <f>IF($F24&lt;95,"x",$F24)</f>
        <v>x</v>
      </c>
      <c r="AA24" s="18" t="str">
        <f>IF($F24&lt;100,"x",$F24)</f>
        <v>x</v>
      </c>
      <c r="AB24" s="3"/>
    </row>
    <row r="25" spans="1:28" ht="7.5" customHeight="1" thickBot="1">
      <c r="A25" s="3"/>
      <c r="B25" s="26"/>
      <c r="C25" s="21"/>
      <c r="D25" s="22"/>
      <c r="E25" s="3"/>
      <c r="F25" s="30"/>
      <c r="G25" s="2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9.1" customHeight="1" thickBot="1">
      <c r="A26" s="3"/>
      <c r="B26" s="26">
        <f>Berechnung!BD11</f>
        <v>10</v>
      </c>
      <c r="C26" s="25" t="str">
        <f>Berechnung!BF11</f>
        <v>Stadtplanung</v>
      </c>
      <c r="D26" s="24"/>
      <c r="E26" s="23"/>
      <c r="F26" s="29">
        <f>Berechnung!BJ11</f>
        <v>3.9601574453934196</v>
      </c>
      <c r="G26" s="21" t="s">
        <v>59</v>
      </c>
      <c r="H26" s="20" t="str">
        <f>IF($F26&lt;5,"x",$F26)</f>
        <v>x</v>
      </c>
      <c r="I26" s="19" t="str">
        <f>IF($F26&lt;10,"x",$F26)</f>
        <v>x</v>
      </c>
      <c r="J26" s="19" t="str">
        <f>IF($F26&lt;15,"x",$F26)</f>
        <v>x</v>
      </c>
      <c r="K26" s="19" t="str">
        <f>IF($F26&lt;20,"x",$F26)</f>
        <v>x</v>
      </c>
      <c r="L26" s="19" t="str">
        <f>IF($F26&lt;25,"x",$F26)</f>
        <v>x</v>
      </c>
      <c r="M26" s="19" t="str">
        <f>IF($F26&lt;30,"x",$F26)</f>
        <v>x</v>
      </c>
      <c r="N26" s="19" t="str">
        <f>IF($F26&lt;35,"x",$F26)</f>
        <v>x</v>
      </c>
      <c r="O26" s="19" t="str">
        <f>IF($F26&lt;40,"x",$F26)</f>
        <v>x</v>
      </c>
      <c r="P26" s="19" t="str">
        <f>IF($F26&lt;45,"x",$F26)</f>
        <v>x</v>
      </c>
      <c r="Q26" s="19" t="str">
        <f>IF($F26&lt;50,"x",$F26)</f>
        <v>x</v>
      </c>
      <c r="R26" s="19" t="str">
        <f>IF($F26&lt;55,"x",$F26)</f>
        <v>x</v>
      </c>
      <c r="S26" s="19" t="str">
        <f>IF($F26&lt;60,"x",$F26)</f>
        <v>x</v>
      </c>
      <c r="T26" s="19" t="str">
        <f>IF($F26&lt;65,"x",$F26)</f>
        <v>x</v>
      </c>
      <c r="U26" s="19" t="str">
        <f>IF($F26&lt;70,"x",$F26)</f>
        <v>x</v>
      </c>
      <c r="V26" s="19" t="str">
        <f>IF($F26&lt;75,"x",$F26)</f>
        <v>x</v>
      </c>
      <c r="W26" s="19" t="str">
        <f>IF($F26&lt;80,"x",$F26)</f>
        <v>x</v>
      </c>
      <c r="X26" s="19" t="str">
        <f>IF($F26&lt;85,"x",$F26)</f>
        <v>x</v>
      </c>
      <c r="Y26" s="19" t="str">
        <f>IF($F26&lt;90,"x",$F26)</f>
        <v>x</v>
      </c>
      <c r="Z26" s="19" t="str">
        <f>IF($F26&lt;95,"x",$F26)</f>
        <v>x</v>
      </c>
      <c r="AA26" s="18" t="str">
        <f>IF($F26&lt;100,"x",$F26)</f>
        <v>x</v>
      </c>
      <c r="AB26" s="3"/>
    </row>
    <row r="27" spans="1:28" ht="7.5" customHeight="1" thickBot="1">
      <c r="A27" s="3"/>
      <c r="B27" s="26"/>
      <c r="C27" s="21"/>
      <c r="D27" s="22"/>
      <c r="E27" s="3"/>
      <c r="F27" s="29"/>
      <c r="G27" s="2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8.5" customHeight="1" thickBot="1">
      <c r="A28" s="3"/>
      <c r="B28" s="26">
        <f>Berechnung!BD12</f>
        <v>11</v>
      </c>
      <c r="C28" s="25" t="str">
        <f>Berechnung!BF12</f>
        <v>Bauüberwachung</v>
      </c>
      <c r="D28" s="24"/>
      <c r="E28" s="23"/>
      <c r="F28" s="29">
        <f>Berechnung!BJ12</f>
        <v>3.4054218501716971</v>
      </c>
      <c r="G28" s="21" t="s">
        <v>59</v>
      </c>
      <c r="H28" s="20" t="str">
        <f t="shared" ref="H28:H88" si="0">IF($F28&lt;5,"x",$F28)</f>
        <v>x</v>
      </c>
      <c r="I28" s="19" t="str">
        <f t="shared" ref="I28:I88" si="1">IF($F28&lt;10,"x",$F28)</f>
        <v>x</v>
      </c>
      <c r="J28" s="19" t="str">
        <f t="shared" ref="J28:J88" si="2">IF($F28&lt;15,"x",$F28)</f>
        <v>x</v>
      </c>
      <c r="K28" s="19" t="str">
        <f t="shared" ref="K28:K88" si="3">IF($F28&lt;20,"x",$F28)</f>
        <v>x</v>
      </c>
      <c r="L28" s="19" t="str">
        <f t="shared" ref="L28:L88" si="4">IF($F28&lt;25,"x",$F28)</f>
        <v>x</v>
      </c>
      <c r="M28" s="19" t="str">
        <f t="shared" ref="M28:M88" si="5">IF($F28&lt;30,"x",$F28)</f>
        <v>x</v>
      </c>
      <c r="N28" s="19" t="str">
        <f t="shared" ref="N28:N88" si="6">IF($F28&lt;35,"x",$F28)</f>
        <v>x</v>
      </c>
      <c r="O28" s="19" t="str">
        <f t="shared" ref="O28:O88" si="7">IF($F28&lt;40,"x",$F28)</f>
        <v>x</v>
      </c>
      <c r="P28" s="19" t="str">
        <f t="shared" ref="P28:P88" si="8">IF($F28&lt;45,"x",$F28)</f>
        <v>x</v>
      </c>
      <c r="Q28" s="19" t="str">
        <f t="shared" ref="Q28:Q88" si="9">IF($F28&lt;50,"x",$F28)</f>
        <v>x</v>
      </c>
      <c r="R28" s="19" t="str">
        <f t="shared" ref="R28:R88" si="10">IF($F28&lt;55,"x",$F28)</f>
        <v>x</v>
      </c>
      <c r="S28" s="19" t="str">
        <f t="shared" ref="S28:S88" si="11">IF($F28&lt;60,"x",$F28)</f>
        <v>x</v>
      </c>
      <c r="T28" s="19" t="str">
        <f t="shared" ref="T28:T88" si="12">IF($F28&lt;65,"x",$F28)</f>
        <v>x</v>
      </c>
      <c r="U28" s="19" t="str">
        <f t="shared" ref="U28:U88" si="13">IF($F28&lt;70,"x",$F28)</f>
        <v>x</v>
      </c>
      <c r="V28" s="19" t="str">
        <f t="shared" ref="V28:V88" si="14">IF($F28&lt;75,"x",$F28)</f>
        <v>x</v>
      </c>
      <c r="W28" s="19" t="str">
        <f t="shared" ref="W28:W88" si="15">IF($F28&lt;80,"x",$F28)</f>
        <v>x</v>
      </c>
      <c r="X28" s="19" t="str">
        <f t="shared" ref="X28:X88" si="16">IF($F28&lt;85,"x",$F28)</f>
        <v>x</v>
      </c>
      <c r="Y28" s="19" t="str">
        <f t="shared" ref="Y28:Y88" si="17">IF($F28&lt;90,"x",$F28)</f>
        <v>x</v>
      </c>
      <c r="Z28" s="19" t="str">
        <f t="shared" ref="Z28:Z88" si="18">IF($F28&lt;95,"x",$F28)</f>
        <v>x</v>
      </c>
      <c r="AA28" s="18" t="str">
        <f t="shared" ref="AA28:AA88" si="19">IF($F28&lt;100,"x",$F28)</f>
        <v>x</v>
      </c>
      <c r="AB28" s="3"/>
    </row>
    <row r="29" spans="1:28" ht="7.5" customHeight="1" thickBot="1">
      <c r="A29" s="3"/>
      <c r="B29" s="26"/>
      <c r="C29" s="21"/>
      <c r="D29" s="22"/>
      <c r="E29" s="3"/>
      <c r="F29" s="29"/>
      <c r="G29" s="2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8.5" customHeight="1" thickBot="1">
      <c r="A30" s="3"/>
      <c r="B30" s="26">
        <f>Berechnung!BD13</f>
        <v>12</v>
      </c>
      <c r="C30" s="25" t="str">
        <f>Berechnung!BF13</f>
        <v>Allg. Genehmigungsplanung</v>
      </c>
      <c r="D30" s="24"/>
      <c r="E30" s="23"/>
      <c r="F30" s="29">
        <f>Berechnung!BJ13</f>
        <v>1.2633319683758693</v>
      </c>
      <c r="G30" s="21" t="s">
        <v>59</v>
      </c>
      <c r="H30" s="20" t="str">
        <f t="shared" si="0"/>
        <v>x</v>
      </c>
      <c r="I30" s="19" t="str">
        <f t="shared" si="1"/>
        <v>x</v>
      </c>
      <c r="J30" s="19" t="str">
        <f t="shared" si="2"/>
        <v>x</v>
      </c>
      <c r="K30" s="19" t="str">
        <f t="shared" si="3"/>
        <v>x</v>
      </c>
      <c r="L30" s="19" t="str">
        <f t="shared" si="4"/>
        <v>x</v>
      </c>
      <c r="M30" s="19" t="str">
        <f t="shared" si="5"/>
        <v>x</v>
      </c>
      <c r="N30" s="19" t="str">
        <f t="shared" si="6"/>
        <v>x</v>
      </c>
      <c r="O30" s="19" t="str">
        <f t="shared" si="7"/>
        <v>x</v>
      </c>
      <c r="P30" s="19" t="str">
        <f t="shared" si="8"/>
        <v>x</v>
      </c>
      <c r="Q30" s="19" t="str">
        <f t="shared" si="9"/>
        <v>x</v>
      </c>
      <c r="R30" s="19" t="str">
        <f t="shared" si="10"/>
        <v>x</v>
      </c>
      <c r="S30" s="19" t="str">
        <f t="shared" si="11"/>
        <v>x</v>
      </c>
      <c r="T30" s="19" t="str">
        <f t="shared" si="12"/>
        <v>x</v>
      </c>
      <c r="U30" s="19" t="str">
        <f t="shared" si="13"/>
        <v>x</v>
      </c>
      <c r="V30" s="19" t="str">
        <f t="shared" si="14"/>
        <v>x</v>
      </c>
      <c r="W30" s="19" t="str">
        <f t="shared" si="15"/>
        <v>x</v>
      </c>
      <c r="X30" s="19" t="str">
        <f t="shared" si="16"/>
        <v>x</v>
      </c>
      <c r="Y30" s="19" t="str">
        <f t="shared" si="17"/>
        <v>x</v>
      </c>
      <c r="Z30" s="19" t="str">
        <f t="shared" si="18"/>
        <v>x</v>
      </c>
      <c r="AA30" s="18" t="str">
        <f t="shared" si="19"/>
        <v>x</v>
      </c>
      <c r="AB30" s="3"/>
    </row>
    <row r="31" spans="1:28" ht="7.5" customHeight="1" thickBot="1">
      <c r="A31" s="3"/>
      <c r="B31" s="26"/>
      <c r="C31" s="21"/>
      <c r="D31" s="22"/>
      <c r="E31" s="3"/>
      <c r="F31" s="29"/>
      <c r="G31" s="2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28.5" customHeight="1" thickBot="1">
      <c r="A32" s="3"/>
      <c r="B32" s="26">
        <f>Berechnung!BD14</f>
        <v>13</v>
      </c>
      <c r="C32" s="25" t="str">
        <f>Berechnung!BF14</f>
        <v>Bauwirtschaft - Bauleitung (Tiefbau)</v>
      </c>
      <c r="D32" s="24"/>
      <c r="E32" s="23"/>
      <c r="F32" s="29">
        <f>Berechnung!BJ14</f>
        <v>-2.3029989906181436</v>
      </c>
      <c r="G32" s="21" t="s">
        <v>59</v>
      </c>
      <c r="H32" s="20" t="str">
        <f t="shared" si="0"/>
        <v>x</v>
      </c>
      <c r="I32" s="19" t="str">
        <f t="shared" si="1"/>
        <v>x</v>
      </c>
      <c r="J32" s="19" t="str">
        <f t="shared" si="2"/>
        <v>x</v>
      </c>
      <c r="K32" s="19" t="str">
        <f t="shared" si="3"/>
        <v>x</v>
      </c>
      <c r="L32" s="19" t="str">
        <f t="shared" si="4"/>
        <v>x</v>
      </c>
      <c r="M32" s="19" t="str">
        <f t="shared" si="5"/>
        <v>x</v>
      </c>
      <c r="N32" s="19" t="str">
        <f t="shared" si="6"/>
        <v>x</v>
      </c>
      <c r="O32" s="19" t="str">
        <f t="shared" si="7"/>
        <v>x</v>
      </c>
      <c r="P32" s="19" t="str">
        <f t="shared" si="8"/>
        <v>x</v>
      </c>
      <c r="Q32" s="19" t="str">
        <f t="shared" si="9"/>
        <v>x</v>
      </c>
      <c r="R32" s="19" t="str">
        <f t="shared" si="10"/>
        <v>x</v>
      </c>
      <c r="S32" s="19" t="str">
        <f t="shared" si="11"/>
        <v>x</v>
      </c>
      <c r="T32" s="19" t="str">
        <f t="shared" si="12"/>
        <v>x</v>
      </c>
      <c r="U32" s="19" t="str">
        <f t="shared" si="13"/>
        <v>x</v>
      </c>
      <c r="V32" s="19" t="str">
        <f t="shared" si="14"/>
        <v>x</v>
      </c>
      <c r="W32" s="19" t="str">
        <f t="shared" si="15"/>
        <v>x</v>
      </c>
      <c r="X32" s="19" t="str">
        <f t="shared" si="16"/>
        <v>x</v>
      </c>
      <c r="Y32" s="19" t="str">
        <f t="shared" si="17"/>
        <v>x</v>
      </c>
      <c r="Z32" s="19" t="str">
        <f t="shared" si="18"/>
        <v>x</v>
      </c>
      <c r="AA32" s="18" t="str">
        <f t="shared" si="19"/>
        <v>x</v>
      </c>
      <c r="AB32" s="3"/>
    </row>
    <row r="33" spans="1:28" ht="7.5" customHeight="1" thickBot="1">
      <c r="A33" s="3"/>
      <c r="B33" s="26"/>
      <c r="C33" s="21"/>
      <c r="D33" s="22"/>
      <c r="E33" s="3"/>
      <c r="F33" s="29"/>
      <c r="G33" s="2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8.5" customHeight="1" thickBot="1">
      <c r="A34" s="3"/>
      <c r="B34" s="26">
        <f>Berechnung!BD15</f>
        <v>14</v>
      </c>
      <c r="C34" s="25" t="str">
        <f>Berechnung!BF15</f>
        <v>Stahlbau</v>
      </c>
      <c r="D34" s="24"/>
      <c r="E34" s="23"/>
      <c r="F34" s="29">
        <f>Berechnung!BJ15</f>
        <v>-2.8030159070413951</v>
      </c>
      <c r="G34" s="21" t="s">
        <v>59</v>
      </c>
      <c r="H34" s="20" t="str">
        <f t="shared" si="0"/>
        <v>x</v>
      </c>
      <c r="I34" s="19" t="str">
        <f t="shared" si="1"/>
        <v>x</v>
      </c>
      <c r="J34" s="19" t="str">
        <f t="shared" si="2"/>
        <v>x</v>
      </c>
      <c r="K34" s="19" t="str">
        <f t="shared" si="3"/>
        <v>x</v>
      </c>
      <c r="L34" s="19" t="str">
        <f t="shared" si="4"/>
        <v>x</v>
      </c>
      <c r="M34" s="19" t="str">
        <f t="shared" si="5"/>
        <v>x</v>
      </c>
      <c r="N34" s="19" t="str">
        <f t="shared" si="6"/>
        <v>x</v>
      </c>
      <c r="O34" s="19" t="str">
        <f t="shared" si="7"/>
        <v>x</v>
      </c>
      <c r="P34" s="19" t="str">
        <f t="shared" si="8"/>
        <v>x</v>
      </c>
      <c r="Q34" s="19" t="str">
        <f t="shared" si="9"/>
        <v>x</v>
      </c>
      <c r="R34" s="19" t="str">
        <f t="shared" si="10"/>
        <v>x</v>
      </c>
      <c r="S34" s="19" t="str">
        <f t="shared" si="11"/>
        <v>x</v>
      </c>
      <c r="T34" s="19" t="str">
        <f t="shared" si="12"/>
        <v>x</v>
      </c>
      <c r="U34" s="19" t="str">
        <f t="shared" si="13"/>
        <v>x</v>
      </c>
      <c r="V34" s="19" t="str">
        <f t="shared" si="14"/>
        <v>x</v>
      </c>
      <c r="W34" s="19" t="str">
        <f t="shared" si="15"/>
        <v>x</v>
      </c>
      <c r="X34" s="19" t="str">
        <f t="shared" si="16"/>
        <v>x</v>
      </c>
      <c r="Y34" s="19" t="str">
        <f t="shared" si="17"/>
        <v>x</v>
      </c>
      <c r="Z34" s="19" t="str">
        <f t="shared" si="18"/>
        <v>x</v>
      </c>
      <c r="AA34" s="18" t="str">
        <f t="shared" si="19"/>
        <v>x</v>
      </c>
      <c r="AB34" s="3"/>
    </row>
    <row r="35" spans="1:28" ht="7.5" customHeight="1" thickBot="1">
      <c r="A35" s="3"/>
      <c r="B35" s="26"/>
      <c r="C35" s="21"/>
      <c r="D35" s="22"/>
      <c r="E35" s="3"/>
      <c r="F35" s="29"/>
      <c r="G35" s="2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8.5" customHeight="1" thickBot="1">
      <c r="A36" s="3"/>
      <c r="B36" s="26">
        <f>Berechnung!BD16</f>
        <v>15</v>
      </c>
      <c r="C36" s="25" t="str">
        <f>Berechnung!BF16</f>
        <v>Bauindustrie - Techn. Außendienst</v>
      </c>
      <c r="D36" s="24"/>
      <c r="E36" s="23"/>
      <c r="F36" s="29">
        <f>Berechnung!BJ16</f>
        <v>-3.1362327874057128</v>
      </c>
      <c r="G36" s="21" t="s">
        <v>59</v>
      </c>
      <c r="H36" s="20" t="str">
        <f t="shared" si="0"/>
        <v>x</v>
      </c>
      <c r="I36" s="19" t="str">
        <f t="shared" si="1"/>
        <v>x</v>
      </c>
      <c r="J36" s="19" t="str">
        <f t="shared" si="2"/>
        <v>x</v>
      </c>
      <c r="K36" s="19" t="str">
        <f t="shared" si="3"/>
        <v>x</v>
      </c>
      <c r="L36" s="19" t="str">
        <f t="shared" si="4"/>
        <v>x</v>
      </c>
      <c r="M36" s="19" t="str">
        <f t="shared" si="5"/>
        <v>x</v>
      </c>
      <c r="N36" s="19" t="str">
        <f t="shared" si="6"/>
        <v>x</v>
      </c>
      <c r="O36" s="19" t="str">
        <f t="shared" si="7"/>
        <v>x</v>
      </c>
      <c r="P36" s="19" t="str">
        <f t="shared" si="8"/>
        <v>x</v>
      </c>
      <c r="Q36" s="19" t="str">
        <f t="shared" si="9"/>
        <v>x</v>
      </c>
      <c r="R36" s="19" t="str">
        <f t="shared" si="10"/>
        <v>x</v>
      </c>
      <c r="S36" s="19" t="str">
        <f t="shared" si="11"/>
        <v>x</v>
      </c>
      <c r="T36" s="19" t="str">
        <f t="shared" si="12"/>
        <v>x</v>
      </c>
      <c r="U36" s="19" t="str">
        <f t="shared" si="13"/>
        <v>x</v>
      </c>
      <c r="V36" s="19" t="str">
        <f t="shared" si="14"/>
        <v>x</v>
      </c>
      <c r="W36" s="19" t="str">
        <f t="shared" si="15"/>
        <v>x</v>
      </c>
      <c r="X36" s="19" t="str">
        <f t="shared" si="16"/>
        <v>x</v>
      </c>
      <c r="Y36" s="19" t="str">
        <f t="shared" si="17"/>
        <v>x</v>
      </c>
      <c r="Z36" s="19" t="str">
        <f t="shared" si="18"/>
        <v>x</v>
      </c>
      <c r="AA36" s="18" t="str">
        <f t="shared" si="19"/>
        <v>x</v>
      </c>
      <c r="AB36" s="3"/>
    </row>
    <row r="37" spans="1:28" ht="7.5" customHeight="1" thickBot="1">
      <c r="A37" s="3"/>
      <c r="B37" s="26"/>
      <c r="C37" s="21"/>
      <c r="D37" s="22"/>
      <c r="E37" s="3"/>
      <c r="F37" s="29"/>
      <c r="G37" s="2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28.5" customHeight="1" thickBot="1">
      <c r="A38" s="3"/>
      <c r="B38" s="26">
        <f>Berechnung!BD17</f>
        <v>16</v>
      </c>
      <c r="C38" s="25" t="str">
        <f>Berechnung!BF17</f>
        <v>Projektentwicklung</v>
      </c>
      <c r="D38" s="24"/>
      <c r="E38" s="23"/>
      <c r="F38" s="29">
        <f>Berechnung!BJ17</f>
        <v>-3.981302407775944</v>
      </c>
      <c r="G38" s="21" t="s">
        <v>59</v>
      </c>
      <c r="H38" s="20" t="str">
        <f t="shared" si="0"/>
        <v>x</v>
      </c>
      <c r="I38" s="19" t="str">
        <f t="shared" si="1"/>
        <v>x</v>
      </c>
      <c r="J38" s="19" t="str">
        <f t="shared" si="2"/>
        <v>x</v>
      </c>
      <c r="K38" s="19" t="str">
        <f t="shared" si="3"/>
        <v>x</v>
      </c>
      <c r="L38" s="19" t="str">
        <f t="shared" si="4"/>
        <v>x</v>
      </c>
      <c r="M38" s="19" t="str">
        <f t="shared" si="5"/>
        <v>x</v>
      </c>
      <c r="N38" s="19" t="str">
        <f t="shared" si="6"/>
        <v>x</v>
      </c>
      <c r="O38" s="19" t="str">
        <f t="shared" si="7"/>
        <v>x</v>
      </c>
      <c r="P38" s="19" t="str">
        <f t="shared" si="8"/>
        <v>x</v>
      </c>
      <c r="Q38" s="19" t="str">
        <f t="shared" si="9"/>
        <v>x</v>
      </c>
      <c r="R38" s="19" t="str">
        <f t="shared" si="10"/>
        <v>x</v>
      </c>
      <c r="S38" s="19" t="str">
        <f t="shared" si="11"/>
        <v>x</v>
      </c>
      <c r="T38" s="19" t="str">
        <f t="shared" si="12"/>
        <v>x</v>
      </c>
      <c r="U38" s="19" t="str">
        <f t="shared" si="13"/>
        <v>x</v>
      </c>
      <c r="V38" s="19" t="str">
        <f t="shared" si="14"/>
        <v>x</v>
      </c>
      <c r="W38" s="19" t="str">
        <f t="shared" si="15"/>
        <v>x</v>
      </c>
      <c r="X38" s="19" t="str">
        <f t="shared" si="16"/>
        <v>x</v>
      </c>
      <c r="Y38" s="19" t="str">
        <f t="shared" si="17"/>
        <v>x</v>
      </c>
      <c r="Z38" s="19" t="str">
        <f t="shared" si="18"/>
        <v>x</v>
      </c>
      <c r="AA38" s="18" t="str">
        <f t="shared" si="19"/>
        <v>x</v>
      </c>
      <c r="AB38" s="3"/>
    </row>
    <row r="39" spans="1:28" ht="7.5" customHeight="1" thickBot="1">
      <c r="A39" s="3"/>
      <c r="B39" s="26"/>
      <c r="C39" s="21"/>
      <c r="D39" s="22"/>
      <c r="E39" s="3"/>
      <c r="F39" s="29"/>
      <c r="G39" s="2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28.5" customHeight="1" thickBot="1">
      <c r="A40" s="3"/>
      <c r="B40" s="26">
        <f>Berechnung!BD18</f>
        <v>17</v>
      </c>
      <c r="C40" s="25" t="str">
        <f>Berechnung!BF18</f>
        <v>Stahlbetonbau</v>
      </c>
      <c r="D40" s="24"/>
      <c r="E40" s="23"/>
      <c r="F40" s="29">
        <f>Berechnung!BJ18</f>
        <v>-4.7365119218971463</v>
      </c>
      <c r="G40" s="21" t="s">
        <v>59</v>
      </c>
      <c r="H40" s="20" t="str">
        <f t="shared" si="0"/>
        <v>x</v>
      </c>
      <c r="I40" s="19" t="str">
        <f t="shared" si="1"/>
        <v>x</v>
      </c>
      <c r="J40" s="19" t="str">
        <f t="shared" si="2"/>
        <v>x</v>
      </c>
      <c r="K40" s="19" t="str">
        <f t="shared" si="3"/>
        <v>x</v>
      </c>
      <c r="L40" s="19" t="str">
        <f t="shared" si="4"/>
        <v>x</v>
      </c>
      <c r="M40" s="19" t="str">
        <f t="shared" si="5"/>
        <v>x</v>
      </c>
      <c r="N40" s="19" t="str">
        <f t="shared" si="6"/>
        <v>x</v>
      </c>
      <c r="O40" s="19" t="str">
        <f t="shared" si="7"/>
        <v>x</v>
      </c>
      <c r="P40" s="19" t="str">
        <f t="shared" si="8"/>
        <v>x</v>
      </c>
      <c r="Q40" s="19" t="str">
        <f t="shared" si="9"/>
        <v>x</v>
      </c>
      <c r="R40" s="19" t="str">
        <f t="shared" si="10"/>
        <v>x</v>
      </c>
      <c r="S40" s="19" t="str">
        <f t="shared" si="11"/>
        <v>x</v>
      </c>
      <c r="T40" s="19" t="str">
        <f t="shared" si="12"/>
        <v>x</v>
      </c>
      <c r="U40" s="19" t="str">
        <f t="shared" si="13"/>
        <v>x</v>
      </c>
      <c r="V40" s="19" t="str">
        <f t="shared" si="14"/>
        <v>x</v>
      </c>
      <c r="W40" s="19" t="str">
        <f t="shared" si="15"/>
        <v>x</v>
      </c>
      <c r="X40" s="19" t="str">
        <f t="shared" si="16"/>
        <v>x</v>
      </c>
      <c r="Y40" s="19" t="str">
        <f t="shared" si="17"/>
        <v>x</v>
      </c>
      <c r="Z40" s="19" t="str">
        <f t="shared" si="18"/>
        <v>x</v>
      </c>
      <c r="AA40" s="18" t="str">
        <f t="shared" si="19"/>
        <v>x</v>
      </c>
      <c r="AB40" s="3"/>
    </row>
    <row r="41" spans="1:28" ht="7.5" customHeight="1" thickBot="1">
      <c r="A41" s="3"/>
      <c r="B41" s="26"/>
      <c r="C41" s="21"/>
      <c r="D41" s="22"/>
      <c r="E41" s="3"/>
      <c r="F41" s="29"/>
      <c r="G41" s="2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28.5" customHeight="1" thickBot="1">
      <c r="A42" s="3"/>
      <c r="B42" s="26">
        <f>Berechnung!BD19</f>
        <v>18</v>
      </c>
      <c r="C42" s="25" t="str">
        <f>Berechnung!BF19</f>
        <v>Spannbetonbau</v>
      </c>
      <c r="D42" s="24"/>
      <c r="E42" s="23"/>
      <c r="F42" s="29">
        <f>Berechnung!BJ19</f>
        <v>-5.34741709871982</v>
      </c>
      <c r="G42" s="21" t="s">
        <v>59</v>
      </c>
      <c r="H42" s="20" t="str">
        <f t="shared" si="0"/>
        <v>x</v>
      </c>
      <c r="I42" s="19" t="str">
        <f t="shared" si="1"/>
        <v>x</v>
      </c>
      <c r="J42" s="19" t="str">
        <f t="shared" si="2"/>
        <v>x</v>
      </c>
      <c r="K42" s="19" t="str">
        <f t="shared" si="3"/>
        <v>x</v>
      </c>
      <c r="L42" s="19" t="str">
        <f t="shared" si="4"/>
        <v>x</v>
      </c>
      <c r="M42" s="19" t="str">
        <f t="shared" si="5"/>
        <v>x</v>
      </c>
      <c r="N42" s="19" t="str">
        <f t="shared" si="6"/>
        <v>x</v>
      </c>
      <c r="O42" s="19" t="str">
        <f t="shared" si="7"/>
        <v>x</v>
      </c>
      <c r="P42" s="19" t="str">
        <f t="shared" si="8"/>
        <v>x</v>
      </c>
      <c r="Q42" s="19" t="str">
        <f t="shared" si="9"/>
        <v>x</v>
      </c>
      <c r="R42" s="19" t="str">
        <f t="shared" si="10"/>
        <v>x</v>
      </c>
      <c r="S42" s="19" t="str">
        <f t="shared" si="11"/>
        <v>x</v>
      </c>
      <c r="T42" s="19" t="str">
        <f t="shared" si="12"/>
        <v>x</v>
      </c>
      <c r="U42" s="19" t="str">
        <f t="shared" si="13"/>
        <v>x</v>
      </c>
      <c r="V42" s="19" t="str">
        <f t="shared" si="14"/>
        <v>x</v>
      </c>
      <c r="W42" s="19" t="str">
        <f t="shared" si="15"/>
        <v>x</v>
      </c>
      <c r="X42" s="19" t="str">
        <f t="shared" si="16"/>
        <v>x</v>
      </c>
      <c r="Y42" s="19" t="str">
        <f t="shared" si="17"/>
        <v>x</v>
      </c>
      <c r="Z42" s="19" t="str">
        <f t="shared" si="18"/>
        <v>x</v>
      </c>
      <c r="AA42" s="18" t="str">
        <f t="shared" si="19"/>
        <v>x</v>
      </c>
      <c r="AB42" s="3"/>
    </row>
    <row r="43" spans="1:28" ht="7.5" customHeight="1" thickBot="1">
      <c r="A43" s="3"/>
      <c r="B43" s="26"/>
      <c r="C43" s="21"/>
      <c r="D43" s="22"/>
      <c r="E43" s="3"/>
      <c r="F43" s="29"/>
      <c r="G43" s="2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28.5" customHeight="1" thickBot="1">
      <c r="A44" s="3"/>
      <c r="B44" s="26">
        <f>Berechnung!BD20</f>
        <v>19</v>
      </c>
      <c r="C44" s="25" t="str">
        <f>Berechnung!BF20</f>
        <v>Vermessung</v>
      </c>
      <c r="D44" s="24"/>
      <c r="E44" s="23"/>
      <c r="F44" s="29">
        <f>Berechnung!BJ20</f>
        <v>-6.9070976084177227</v>
      </c>
      <c r="G44" s="21" t="s">
        <v>59</v>
      </c>
      <c r="H44" s="20" t="str">
        <f t="shared" si="0"/>
        <v>x</v>
      </c>
      <c r="I44" s="19" t="str">
        <f t="shared" si="1"/>
        <v>x</v>
      </c>
      <c r="J44" s="19" t="str">
        <f t="shared" si="2"/>
        <v>x</v>
      </c>
      <c r="K44" s="19" t="str">
        <f t="shared" si="3"/>
        <v>x</v>
      </c>
      <c r="L44" s="19" t="str">
        <f t="shared" si="4"/>
        <v>x</v>
      </c>
      <c r="M44" s="19" t="str">
        <f t="shared" si="5"/>
        <v>x</v>
      </c>
      <c r="N44" s="19" t="str">
        <f t="shared" si="6"/>
        <v>x</v>
      </c>
      <c r="O44" s="19" t="str">
        <f t="shared" si="7"/>
        <v>x</v>
      </c>
      <c r="P44" s="19" t="str">
        <f t="shared" si="8"/>
        <v>x</v>
      </c>
      <c r="Q44" s="19" t="str">
        <f t="shared" si="9"/>
        <v>x</v>
      </c>
      <c r="R44" s="19" t="str">
        <f t="shared" si="10"/>
        <v>x</v>
      </c>
      <c r="S44" s="19" t="str">
        <f t="shared" si="11"/>
        <v>x</v>
      </c>
      <c r="T44" s="19" t="str">
        <f t="shared" si="12"/>
        <v>x</v>
      </c>
      <c r="U44" s="19" t="str">
        <f t="shared" si="13"/>
        <v>x</v>
      </c>
      <c r="V44" s="19" t="str">
        <f t="shared" si="14"/>
        <v>x</v>
      </c>
      <c r="W44" s="19" t="str">
        <f t="shared" si="15"/>
        <v>x</v>
      </c>
      <c r="X44" s="19" t="str">
        <f t="shared" si="16"/>
        <v>x</v>
      </c>
      <c r="Y44" s="19" t="str">
        <f t="shared" si="17"/>
        <v>x</v>
      </c>
      <c r="Z44" s="19" t="str">
        <f t="shared" si="18"/>
        <v>x</v>
      </c>
      <c r="AA44" s="18" t="str">
        <f t="shared" si="19"/>
        <v>x</v>
      </c>
      <c r="AB44" s="3"/>
    </row>
    <row r="45" spans="1:28" ht="7.5" customHeight="1" thickBot="1">
      <c r="A45" s="3"/>
      <c r="B45" s="26"/>
      <c r="C45" s="21"/>
      <c r="D45" s="22"/>
      <c r="E45" s="3"/>
      <c r="F45" s="29"/>
      <c r="G45" s="2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28.5" customHeight="1" thickBot="1">
      <c r="A46" s="3"/>
      <c r="B46" s="26">
        <f>Berechnung!BD21</f>
        <v>20</v>
      </c>
      <c r="C46" s="25" t="str">
        <f>Berechnung!BF21</f>
        <v>Brandschutzplanung</v>
      </c>
      <c r="D46" s="24"/>
      <c r="E46" s="23"/>
      <c r="F46" s="29">
        <f>Berechnung!BJ21</f>
        <v>-7.4952422511930683</v>
      </c>
      <c r="G46" s="21" t="s">
        <v>59</v>
      </c>
      <c r="H46" s="20" t="str">
        <f t="shared" si="0"/>
        <v>x</v>
      </c>
      <c r="I46" s="19" t="str">
        <f t="shared" si="1"/>
        <v>x</v>
      </c>
      <c r="J46" s="19" t="str">
        <f t="shared" si="2"/>
        <v>x</v>
      </c>
      <c r="K46" s="19" t="str">
        <f t="shared" si="3"/>
        <v>x</v>
      </c>
      <c r="L46" s="19" t="str">
        <f t="shared" si="4"/>
        <v>x</v>
      </c>
      <c r="M46" s="19" t="str">
        <f t="shared" si="5"/>
        <v>x</v>
      </c>
      <c r="N46" s="19" t="str">
        <f t="shared" si="6"/>
        <v>x</v>
      </c>
      <c r="O46" s="19" t="str">
        <f t="shared" si="7"/>
        <v>x</v>
      </c>
      <c r="P46" s="19" t="str">
        <f t="shared" si="8"/>
        <v>x</v>
      </c>
      <c r="Q46" s="19" t="str">
        <f t="shared" si="9"/>
        <v>x</v>
      </c>
      <c r="R46" s="19" t="str">
        <f t="shared" si="10"/>
        <v>x</v>
      </c>
      <c r="S46" s="19" t="str">
        <f t="shared" si="11"/>
        <v>x</v>
      </c>
      <c r="T46" s="19" t="str">
        <f t="shared" si="12"/>
        <v>x</v>
      </c>
      <c r="U46" s="19" t="str">
        <f t="shared" si="13"/>
        <v>x</v>
      </c>
      <c r="V46" s="19" t="str">
        <f t="shared" si="14"/>
        <v>x</v>
      </c>
      <c r="W46" s="19" t="str">
        <f t="shared" si="15"/>
        <v>x</v>
      </c>
      <c r="X46" s="19" t="str">
        <f t="shared" si="16"/>
        <v>x</v>
      </c>
      <c r="Y46" s="19" t="str">
        <f t="shared" si="17"/>
        <v>x</v>
      </c>
      <c r="Z46" s="19" t="str">
        <f t="shared" si="18"/>
        <v>x</v>
      </c>
      <c r="AA46" s="18" t="str">
        <f t="shared" si="19"/>
        <v>x</v>
      </c>
      <c r="AB46" s="3"/>
    </row>
    <row r="47" spans="1:28" ht="7.5" customHeight="1" thickBot="1">
      <c r="A47" s="3"/>
      <c r="B47" s="26"/>
      <c r="C47" s="21"/>
      <c r="D47" s="22"/>
      <c r="E47" s="3"/>
      <c r="F47" s="29"/>
      <c r="G47" s="2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28.5" customHeight="1" thickBot="1">
      <c r="A48" s="3"/>
      <c r="B48" s="26">
        <f>Berechnung!BD22</f>
        <v>21</v>
      </c>
      <c r="C48" s="25" t="str">
        <f>Berechnung!BF22</f>
        <v>Bauphysikalische Planung</v>
      </c>
      <c r="D48" s="24"/>
      <c r="E48" s="23"/>
      <c r="F48" s="29">
        <f>Berechnung!BJ22</f>
        <v>-8.5166043729981276</v>
      </c>
      <c r="G48" s="21" t="s">
        <v>59</v>
      </c>
      <c r="H48" s="20" t="str">
        <f t="shared" si="0"/>
        <v>x</v>
      </c>
      <c r="I48" s="19" t="str">
        <f t="shared" si="1"/>
        <v>x</v>
      </c>
      <c r="J48" s="19" t="str">
        <f t="shared" si="2"/>
        <v>x</v>
      </c>
      <c r="K48" s="19" t="str">
        <f t="shared" si="3"/>
        <v>x</v>
      </c>
      <c r="L48" s="19" t="str">
        <f t="shared" si="4"/>
        <v>x</v>
      </c>
      <c r="M48" s="19" t="str">
        <f t="shared" si="5"/>
        <v>x</v>
      </c>
      <c r="N48" s="19" t="str">
        <f t="shared" si="6"/>
        <v>x</v>
      </c>
      <c r="O48" s="19" t="str">
        <f t="shared" si="7"/>
        <v>x</v>
      </c>
      <c r="P48" s="19" t="str">
        <f t="shared" si="8"/>
        <v>x</v>
      </c>
      <c r="Q48" s="19" t="str">
        <f t="shared" si="9"/>
        <v>x</v>
      </c>
      <c r="R48" s="19" t="str">
        <f t="shared" si="10"/>
        <v>x</v>
      </c>
      <c r="S48" s="19" t="str">
        <f t="shared" si="11"/>
        <v>x</v>
      </c>
      <c r="T48" s="19" t="str">
        <f t="shared" si="12"/>
        <v>x</v>
      </c>
      <c r="U48" s="19" t="str">
        <f t="shared" si="13"/>
        <v>x</v>
      </c>
      <c r="V48" s="19" t="str">
        <f t="shared" si="14"/>
        <v>x</v>
      </c>
      <c r="W48" s="19" t="str">
        <f t="shared" si="15"/>
        <v>x</v>
      </c>
      <c r="X48" s="19" t="str">
        <f t="shared" si="16"/>
        <v>x</v>
      </c>
      <c r="Y48" s="19" t="str">
        <f t="shared" si="17"/>
        <v>x</v>
      </c>
      <c r="Z48" s="19" t="str">
        <f t="shared" si="18"/>
        <v>x</v>
      </c>
      <c r="AA48" s="18" t="str">
        <f t="shared" si="19"/>
        <v>x</v>
      </c>
      <c r="AB48" s="3"/>
    </row>
    <row r="49" spans="1:28" ht="7.5" customHeight="1" thickBot="1">
      <c r="A49" s="3"/>
      <c r="B49" s="26"/>
      <c r="C49" s="21"/>
      <c r="D49" s="22"/>
      <c r="E49" s="3"/>
      <c r="F49" s="29"/>
      <c r="G49" s="2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8.5" customHeight="1" thickBot="1">
      <c r="A50" s="3"/>
      <c r="B50" s="26">
        <f>Berechnung!BD23</f>
        <v>22</v>
      </c>
      <c r="C50" s="25" t="str">
        <f>Berechnung!BF23</f>
        <v>Glas-/Aluminiumbau</v>
      </c>
      <c r="D50" s="24"/>
      <c r="E50" s="23"/>
      <c r="F50" s="29">
        <f>Berechnung!BJ23</f>
        <v>-9.0188075878236731</v>
      </c>
      <c r="G50" s="21" t="s">
        <v>59</v>
      </c>
      <c r="H50" s="20" t="str">
        <f t="shared" si="0"/>
        <v>x</v>
      </c>
      <c r="I50" s="19" t="str">
        <f t="shared" si="1"/>
        <v>x</v>
      </c>
      <c r="J50" s="19" t="str">
        <f t="shared" si="2"/>
        <v>x</v>
      </c>
      <c r="K50" s="19" t="str">
        <f t="shared" si="3"/>
        <v>x</v>
      </c>
      <c r="L50" s="19" t="str">
        <f t="shared" si="4"/>
        <v>x</v>
      </c>
      <c r="M50" s="19" t="str">
        <f t="shared" si="5"/>
        <v>x</v>
      </c>
      <c r="N50" s="19" t="str">
        <f t="shared" si="6"/>
        <v>x</v>
      </c>
      <c r="O50" s="19" t="str">
        <f t="shared" si="7"/>
        <v>x</v>
      </c>
      <c r="P50" s="19" t="str">
        <f t="shared" si="8"/>
        <v>x</v>
      </c>
      <c r="Q50" s="19" t="str">
        <f t="shared" si="9"/>
        <v>x</v>
      </c>
      <c r="R50" s="19" t="str">
        <f t="shared" si="10"/>
        <v>x</v>
      </c>
      <c r="S50" s="19" t="str">
        <f t="shared" si="11"/>
        <v>x</v>
      </c>
      <c r="T50" s="19" t="str">
        <f t="shared" si="12"/>
        <v>x</v>
      </c>
      <c r="U50" s="19" t="str">
        <f t="shared" si="13"/>
        <v>x</v>
      </c>
      <c r="V50" s="19" t="str">
        <f t="shared" si="14"/>
        <v>x</v>
      </c>
      <c r="W50" s="19" t="str">
        <f t="shared" si="15"/>
        <v>x</v>
      </c>
      <c r="X50" s="19" t="str">
        <f t="shared" si="16"/>
        <v>x</v>
      </c>
      <c r="Y50" s="19" t="str">
        <f t="shared" si="17"/>
        <v>x</v>
      </c>
      <c r="Z50" s="19" t="str">
        <f t="shared" si="18"/>
        <v>x</v>
      </c>
      <c r="AA50" s="18" t="str">
        <f t="shared" si="19"/>
        <v>x</v>
      </c>
      <c r="AB50" s="3"/>
    </row>
    <row r="51" spans="1:28" ht="7.5" customHeight="1" thickBot="1">
      <c r="A51" s="3"/>
      <c r="B51" s="26"/>
      <c r="C51" s="21"/>
      <c r="D51" s="22"/>
      <c r="E51" s="3"/>
      <c r="F51" s="29"/>
      <c r="G51" s="2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28.5" customHeight="1" thickBot="1">
      <c r="A52" s="3"/>
      <c r="B52" s="26">
        <f>Berechnung!BD24</f>
        <v>23</v>
      </c>
      <c r="C52" s="25" t="str">
        <f>Berechnung!BF24</f>
        <v>Wissenschaftliche Assistenz</v>
      </c>
      <c r="D52" s="24"/>
      <c r="E52" s="23"/>
      <c r="F52" s="29">
        <f>Berechnung!BJ24</f>
        <v>-10.67739093227884</v>
      </c>
      <c r="G52" s="21" t="s">
        <v>59</v>
      </c>
      <c r="H52" s="20" t="str">
        <f t="shared" si="0"/>
        <v>x</v>
      </c>
      <c r="I52" s="19" t="str">
        <f t="shared" si="1"/>
        <v>x</v>
      </c>
      <c r="J52" s="19" t="str">
        <f t="shared" si="2"/>
        <v>x</v>
      </c>
      <c r="K52" s="19" t="str">
        <f t="shared" si="3"/>
        <v>x</v>
      </c>
      <c r="L52" s="19" t="str">
        <f t="shared" si="4"/>
        <v>x</v>
      </c>
      <c r="M52" s="19" t="str">
        <f t="shared" si="5"/>
        <v>x</v>
      </c>
      <c r="N52" s="19" t="str">
        <f t="shared" si="6"/>
        <v>x</v>
      </c>
      <c r="O52" s="19" t="str">
        <f t="shared" si="7"/>
        <v>x</v>
      </c>
      <c r="P52" s="19" t="str">
        <f t="shared" si="8"/>
        <v>x</v>
      </c>
      <c r="Q52" s="19" t="str">
        <f t="shared" si="9"/>
        <v>x</v>
      </c>
      <c r="R52" s="19" t="str">
        <f t="shared" si="10"/>
        <v>x</v>
      </c>
      <c r="S52" s="19" t="str">
        <f t="shared" si="11"/>
        <v>x</v>
      </c>
      <c r="T52" s="19" t="str">
        <f t="shared" si="12"/>
        <v>x</v>
      </c>
      <c r="U52" s="19" t="str">
        <f t="shared" si="13"/>
        <v>x</v>
      </c>
      <c r="V52" s="19" t="str">
        <f t="shared" si="14"/>
        <v>x</v>
      </c>
      <c r="W52" s="19" t="str">
        <f t="shared" si="15"/>
        <v>x</v>
      </c>
      <c r="X52" s="19" t="str">
        <f t="shared" si="16"/>
        <v>x</v>
      </c>
      <c r="Y52" s="19" t="str">
        <f t="shared" si="17"/>
        <v>x</v>
      </c>
      <c r="Z52" s="19" t="str">
        <f t="shared" si="18"/>
        <v>x</v>
      </c>
      <c r="AA52" s="18" t="str">
        <f t="shared" si="19"/>
        <v>x</v>
      </c>
      <c r="AB52" s="3"/>
    </row>
    <row r="53" spans="1:28" ht="7.5" customHeight="1" thickBot="1">
      <c r="A53" s="3"/>
      <c r="B53" s="26"/>
      <c r="C53" s="21"/>
      <c r="D53" s="22"/>
      <c r="E53" s="3"/>
      <c r="F53" s="29"/>
      <c r="G53" s="2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28.5" customHeight="1" thickBot="1">
      <c r="A54" s="3"/>
      <c r="B54" s="26">
        <f>Berechnung!BD25</f>
        <v>24</v>
      </c>
      <c r="C54" s="25" t="str">
        <f>Berechnung!BF25</f>
        <v>Bauindustrie - Herstellung</v>
      </c>
      <c r="D54" s="24"/>
      <c r="E54" s="23"/>
      <c r="F54" s="29">
        <f>Berechnung!BJ25</f>
        <v>-11.063269691405031</v>
      </c>
      <c r="G54" s="21" t="s">
        <v>59</v>
      </c>
      <c r="H54" s="20" t="str">
        <f t="shared" si="0"/>
        <v>x</v>
      </c>
      <c r="I54" s="19" t="str">
        <f t="shared" si="1"/>
        <v>x</v>
      </c>
      <c r="J54" s="19" t="str">
        <f t="shared" si="2"/>
        <v>x</v>
      </c>
      <c r="K54" s="19" t="str">
        <f t="shared" si="3"/>
        <v>x</v>
      </c>
      <c r="L54" s="19" t="str">
        <f t="shared" si="4"/>
        <v>x</v>
      </c>
      <c r="M54" s="19" t="str">
        <f t="shared" si="5"/>
        <v>x</v>
      </c>
      <c r="N54" s="19" t="str">
        <f t="shared" si="6"/>
        <v>x</v>
      </c>
      <c r="O54" s="19" t="str">
        <f t="shared" si="7"/>
        <v>x</v>
      </c>
      <c r="P54" s="19" t="str">
        <f t="shared" si="8"/>
        <v>x</v>
      </c>
      <c r="Q54" s="19" t="str">
        <f t="shared" si="9"/>
        <v>x</v>
      </c>
      <c r="R54" s="19" t="str">
        <f t="shared" si="10"/>
        <v>x</v>
      </c>
      <c r="S54" s="19" t="str">
        <f t="shared" si="11"/>
        <v>x</v>
      </c>
      <c r="T54" s="19" t="str">
        <f t="shared" si="12"/>
        <v>x</v>
      </c>
      <c r="U54" s="19" t="str">
        <f t="shared" si="13"/>
        <v>x</v>
      </c>
      <c r="V54" s="19" t="str">
        <f t="shared" si="14"/>
        <v>x</v>
      </c>
      <c r="W54" s="19" t="str">
        <f t="shared" si="15"/>
        <v>x</v>
      </c>
      <c r="X54" s="19" t="str">
        <f t="shared" si="16"/>
        <v>x</v>
      </c>
      <c r="Y54" s="19" t="str">
        <f t="shared" si="17"/>
        <v>x</v>
      </c>
      <c r="Z54" s="19" t="str">
        <f t="shared" si="18"/>
        <v>x</v>
      </c>
      <c r="AA54" s="18" t="str">
        <f t="shared" si="19"/>
        <v>x</v>
      </c>
      <c r="AB54" s="3"/>
    </row>
    <row r="55" spans="1:28" ht="7.5" customHeight="1" thickBot="1">
      <c r="A55" s="3"/>
      <c r="B55" s="26"/>
      <c r="C55" s="21"/>
      <c r="D55" s="22"/>
      <c r="E55" s="3"/>
      <c r="F55" s="29"/>
      <c r="G55" s="2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28.5" customHeight="1" thickBot="1">
      <c r="A56" s="3"/>
      <c r="B56" s="26">
        <f>Berechnung!BD26</f>
        <v>25</v>
      </c>
      <c r="C56" s="25" t="str">
        <f>Berechnung!BF26</f>
        <v>Sicherheits- und Gesundheitskoordination (SiGeKo)</v>
      </c>
      <c r="D56" s="24"/>
      <c r="E56" s="23"/>
      <c r="F56" s="29">
        <f>Berechnung!BJ26</f>
        <v>-12.692229753477324</v>
      </c>
      <c r="G56" s="21" t="s">
        <v>59</v>
      </c>
      <c r="H56" s="20" t="str">
        <f t="shared" si="0"/>
        <v>x</v>
      </c>
      <c r="I56" s="19" t="str">
        <f t="shared" si="1"/>
        <v>x</v>
      </c>
      <c r="J56" s="19" t="str">
        <f t="shared" si="2"/>
        <v>x</v>
      </c>
      <c r="K56" s="19" t="str">
        <f t="shared" si="3"/>
        <v>x</v>
      </c>
      <c r="L56" s="19" t="str">
        <f t="shared" si="4"/>
        <v>x</v>
      </c>
      <c r="M56" s="19" t="str">
        <f t="shared" si="5"/>
        <v>x</v>
      </c>
      <c r="N56" s="19" t="str">
        <f t="shared" si="6"/>
        <v>x</v>
      </c>
      <c r="O56" s="19" t="str">
        <f t="shared" si="7"/>
        <v>x</v>
      </c>
      <c r="P56" s="19" t="str">
        <f t="shared" si="8"/>
        <v>x</v>
      </c>
      <c r="Q56" s="19" t="str">
        <f t="shared" si="9"/>
        <v>x</v>
      </c>
      <c r="R56" s="19" t="str">
        <f t="shared" si="10"/>
        <v>x</v>
      </c>
      <c r="S56" s="19" t="str">
        <f t="shared" si="11"/>
        <v>x</v>
      </c>
      <c r="T56" s="19" t="str">
        <f t="shared" si="12"/>
        <v>x</v>
      </c>
      <c r="U56" s="19" t="str">
        <f t="shared" si="13"/>
        <v>x</v>
      </c>
      <c r="V56" s="19" t="str">
        <f t="shared" si="14"/>
        <v>x</v>
      </c>
      <c r="W56" s="19" t="str">
        <f t="shared" si="15"/>
        <v>x</v>
      </c>
      <c r="X56" s="19" t="str">
        <f t="shared" si="16"/>
        <v>x</v>
      </c>
      <c r="Y56" s="19" t="str">
        <f t="shared" si="17"/>
        <v>x</v>
      </c>
      <c r="Z56" s="19" t="str">
        <f t="shared" si="18"/>
        <v>x</v>
      </c>
      <c r="AA56" s="18" t="str">
        <f t="shared" si="19"/>
        <v>x</v>
      </c>
      <c r="AB56" s="3"/>
    </row>
    <row r="57" spans="1:28" ht="7.5" customHeight="1" thickBot="1">
      <c r="A57" s="3"/>
      <c r="B57" s="26"/>
      <c r="C57" s="21"/>
      <c r="D57" s="22"/>
      <c r="E57" s="3"/>
      <c r="F57" s="29"/>
      <c r="G57" s="2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28.5" customHeight="1" thickBot="1">
      <c r="A58" s="3"/>
      <c r="B58" s="26">
        <f>Berechnung!BD27</f>
        <v>26</v>
      </c>
      <c r="C58" s="25" t="str">
        <f>Berechnung!BF27</f>
        <v>Denkmalpflege</v>
      </c>
      <c r="D58" s="24"/>
      <c r="E58" s="23"/>
      <c r="F58" s="29">
        <f>Berechnung!BJ27</f>
        <v>-12.82016661136236</v>
      </c>
      <c r="G58" s="21" t="s">
        <v>59</v>
      </c>
      <c r="H58" s="20" t="str">
        <f t="shared" si="0"/>
        <v>x</v>
      </c>
      <c r="I58" s="19" t="str">
        <f t="shared" si="1"/>
        <v>x</v>
      </c>
      <c r="J58" s="19" t="str">
        <f t="shared" si="2"/>
        <v>x</v>
      </c>
      <c r="K58" s="19" t="str">
        <f t="shared" si="3"/>
        <v>x</v>
      </c>
      <c r="L58" s="19" t="str">
        <f t="shared" si="4"/>
        <v>x</v>
      </c>
      <c r="M58" s="19" t="str">
        <f t="shared" si="5"/>
        <v>x</v>
      </c>
      <c r="N58" s="19" t="str">
        <f t="shared" si="6"/>
        <v>x</v>
      </c>
      <c r="O58" s="19" t="str">
        <f t="shared" si="7"/>
        <v>x</v>
      </c>
      <c r="P58" s="19" t="str">
        <f t="shared" si="8"/>
        <v>x</v>
      </c>
      <c r="Q58" s="19" t="str">
        <f t="shared" si="9"/>
        <v>x</v>
      </c>
      <c r="R58" s="19" t="str">
        <f t="shared" si="10"/>
        <v>x</v>
      </c>
      <c r="S58" s="19" t="str">
        <f t="shared" si="11"/>
        <v>x</v>
      </c>
      <c r="T58" s="19" t="str">
        <f t="shared" si="12"/>
        <v>x</v>
      </c>
      <c r="U58" s="19" t="str">
        <f t="shared" si="13"/>
        <v>x</v>
      </c>
      <c r="V58" s="19" t="str">
        <f t="shared" si="14"/>
        <v>x</v>
      </c>
      <c r="W58" s="19" t="str">
        <f t="shared" si="15"/>
        <v>x</v>
      </c>
      <c r="X58" s="19" t="str">
        <f t="shared" si="16"/>
        <v>x</v>
      </c>
      <c r="Y58" s="19" t="str">
        <f t="shared" si="17"/>
        <v>x</v>
      </c>
      <c r="Z58" s="19" t="str">
        <f t="shared" si="18"/>
        <v>x</v>
      </c>
      <c r="AA58" s="18" t="str">
        <f t="shared" si="19"/>
        <v>x</v>
      </c>
      <c r="AB58" s="3"/>
    </row>
    <row r="59" spans="1:28" ht="7.5" customHeight="1" thickBot="1">
      <c r="A59" s="3"/>
      <c r="B59" s="26"/>
      <c r="C59" s="21"/>
      <c r="D59" s="22"/>
      <c r="E59" s="3"/>
      <c r="F59" s="29"/>
      <c r="G59" s="2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28.5" customHeight="1" thickBot="1">
      <c r="A60" s="3"/>
      <c r="B60" s="26">
        <f>Berechnung!BD28</f>
        <v>27</v>
      </c>
      <c r="C60" s="25" t="str">
        <f>Berechnung!BF28</f>
        <v>Projektsteuerung</v>
      </c>
      <c r="D60" s="24"/>
      <c r="E60" s="23"/>
      <c r="F60" s="29">
        <f>Berechnung!BJ28</f>
        <v>-12.867660041962692</v>
      </c>
      <c r="G60" s="21" t="s">
        <v>59</v>
      </c>
      <c r="H60" s="20" t="str">
        <f t="shared" si="0"/>
        <v>x</v>
      </c>
      <c r="I60" s="19" t="str">
        <f t="shared" si="1"/>
        <v>x</v>
      </c>
      <c r="J60" s="19" t="str">
        <f t="shared" si="2"/>
        <v>x</v>
      </c>
      <c r="K60" s="19" t="str">
        <f t="shared" si="3"/>
        <v>x</v>
      </c>
      <c r="L60" s="19" t="str">
        <f t="shared" si="4"/>
        <v>x</v>
      </c>
      <c r="M60" s="19" t="str">
        <f t="shared" si="5"/>
        <v>x</v>
      </c>
      <c r="N60" s="19" t="str">
        <f t="shared" si="6"/>
        <v>x</v>
      </c>
      <c r="O60" s="19" t="str">
        <f t="shared" si="7"/>
        <v>x</v>
      </c>
      <c r="P60" s="19" t="str">
        <f t="shared" si="8"/>
        <v>x</v>
      </c>
      <c r="Q60" s="19" t="str">
        <f t="shared" si="9"/>
        <v>x</v>
      </c>
      <c r="R60" s="19" t="str">
        <f t="shared" si="10"/>
        <v>x</v>
      </c>
      <c r="S60" s="19" t="str">
        <f t="shared" si="11"/>
        <v>x</v>
      </c>
      <c r="T60" s="19" t="str">
        <f t="shared" si="12"/>
        <v>x</v>
      </c>
      <c r="U60" s="19" t="str">
        <f t="shared" si="13"/>
        <v>x</v>
      </c>
      <c r="V60" s="19" t="str">
        <f t="shared" si="14"/>
        <v>x</v>
      </c>
      <c r="W60" s="19" t="str">
        <f t="shared" si="15"/>
        <v>x</v>
      </c>
      <c r="X60" s="19" t="str">
        <f t="shared" si="16"/>
        <v>x</v>
      </c>
      <c r="Y60" s="19" t="str">
        <f t="shared" si="17"/>
        <v>x</v>
      </c>
      <c r="Z60" s="19" t="str">
        <f t="shared" si="18"/>
        <v>x</v>
      </c>
      <c r="AA60" s="18" t="str">
        <f t="shared" si="19"/>
        <v>x</v>
      </c>
      <c r="AB60" s="3"/>
    </row>
    <row r="61" spans="1:28" ht="7.5" customHeight="1" thickBot="1">
      <c r="A61" s="3"/>
      <c r="B61" s="26"/>
      <c r="C61" s="21"/>
      <c r="D61" s="22"/>
      <c r="E61" s="3"/>
      <c r="F61" s="29"/>
      <c r="G61" s="2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28.5" customHeight="1" thickBot="1">
      <c r="A62" s="3"/>
      <c r="B62" s="26">
        <f>Berechnung!BD29</f>
        <v>28</v>
      </c>
      <c r="C62" s="25" t="str">
        <f>Berechnung!BF29</f>
        <v>Sachverständigenwesen</v>
      </c>
      <c r="D62" s="24"/>
      <c r="E62" s="23"/>
      <c r="F62" s="29">
        <f>Berechnung!BJ29</f>
        <v>-13.736567887552798</v>
      </c>
      <c r="G62" s="21" t="s">
        <v>59</v>
      </c>
      <c r="H62" s="20" t="str">
        <f t="shared" si="0"/>
        <v>x</v>
      </c>
      <c r="I62" s="19" t="str">
        <f t="shared" si="1"/>
        <v>x</v>
      </c>
      <c r="J62" s="19" t="str">
        <f t="shared" si="2"/>
        <v>x</v>
      </c>
      <c r="K62" s="19" t="str">
        <f t="shared" si="3"/>
        <v>x</v>
      </c>
      <c r="L62" s="19" t="str">
        <f t="shared" si="4"/>
        <v>x</v>
      </c>
      <c r="M62" s="19" t="str">
        <f t="shared" si="5"/>
        <v>x</v>
      </c>
      <c r="N62" s="19" t="str">
        <f t="shared" si="6"/>
        <v>x</v>
      </c>
      <c r="O62" s="19" t="str">
        <f t="shared" si="7"/>
        <v>x</v>
      </c>
      <c r="P62" s="19" t="str">
        <f t="shared" si="8"/>
        <v>x</v>
      </c>
      <c r="Q62" s="19" t="str">
        <f t="shared" si="9"/>
        <v>x</v>
      </c>
      <c r="R62" s="19" t="str">
        <f t="shared" si="10"/>
        <v>x</v>
      </c>
      <c r="S62" s="19" t="str">
        <f t="shared" si="11"/>
        <v>x</v>
      </c>
      <c r="T62" s="19" t="str">
        <f t="shared" si="12"/>
        <v>x</v>
      </c>
      <c r="U62" s="19" t="str">
        <f t="shared" si="13"/>
        <v>x</v>
      </c>
      <c r="V62" s="19" t="str">
        <f t="shared" si="14"/>
        <v>x</v>
      </c>
      <c r="W62" s="19" t="str">
        <f t="shared" si="15"/>
        <v>x</v>
      </c>
      <c r="X62" s="19" t="str">
        <f t="shared" si="16"/>
        <v>x</v>
      </c>
      <c r="Y62" s="19" t="str">
        <f t="shared" si="17"/>
        <v>x</v>
      </c>
      <c r="Z62" s="19" t="str">
        <f t="shared" si="18"/>
        <v>x</v>
      </c>
      <c r="AA62" s="18" t="str">
        <f t="shared" si="19"/>
        <v>x</v>
      </c>
      <c r="AB62" s="3"/>
    </row>
    <row r="63" spans="1:28" ht="7.5" customHeight="1" thickBot="1">
      <c r="A63" s="3"/>
      <c r="B63" s="26"/>
      <c r="C63" s="21"/>
      <c r="D63" s="22"/>
      <c r="E63" s="3"/>
      <c r="F63" s="29"/>
      <c r="G63" s="2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28.5" customHeight="1" thickBot="1">
      <c r="A64" s="3"/>
      <c r="B64" s="26">
        <f>Berechnung!BD30</f>
        <v>29</v>
      </c>
      <c r="C64" s="25" t="str">
        <f>Berechnung!BF30</f>
        <v>Bauindustrie - Forschung + Entwicklung</v>
      </c>
      <c r="D64" s="24"/>
      <c r="E64" s="23"/>
      <c r="F64" s="29">
        <f>Berechnung!BJ30</f>
        <v>-14.496147624400212</v>
      </c>
      <c r="G64" s="21" t="s">
        <v>59</v>
      </c>
      <c r="H64" s="20" t="str">
        <f t="shared" si="0"/>
        <v>x</v>
      </c>
      <c r="I64" s="19" t="str">
        <f t="shared" si="1"/>
        <v>x</v>
      </c>
      <c r="J64" s="19" t="str">
        <f t="shared" si="2"/>
        <v>x</v>
      </c>
      <c r="K64" s="19" t="str">
        <f t="shared" si="3"/>
        <v>x</v>
      </c>
      <c r="L64" s="19" t="str">
        <f t="shared" si="4"/>
        <v>x</v>
      </c>
      <c r="M64" s="19" t="str">
        <f t="shared" si="5"/>
        <v>x</v>
      </c>
      <c r="N64" s="19" t="str">
        <f t="shared" si="6"/>
        <v>x</v>
      </c>
      <c r="O64" s="19" t="str">
        <f t="shared" si="7"/>
        <v>x</v>
      </c>
      <c r="P64" s="19" t="str">
        <f t="shared" si="8"/>
        <v>x</v>
      </c>
      <c r="Q64" s="19" t="str">
        <f t="shared" si="9"/>
        <v>x</v>
      </c>
      <c r="R64" s="19" t="str">
        <f t="shared" si="10"/>
        <v>x</v>
      </c>
      <c r="S64" s="19" t="str">
        <f t="shared" si="11"/>
        <v>x</v>
      </c>
      <c r="T64" s="19" t="str">
        <f t="shared" si="12"/>
        <v>x</v>
      </c>
      <c r="U64" s="19" t="str">
        <f t="shared" si="13"/>
        <v>x</v>
      </c>
      <c r="V64" s="19" t="str">
        <f t="shared" si="14"/>
        <v>x</v>
      </c>
      <c r="W64" s="19" t="str">
        <f t="shared" si="15"/>
        <v>x</v>
      </c>
      <c r="X64" s="19" t="str">
        <f t="shared" si="16"/>
        <v>x</v>
      </c>
      <c r="Y64" s="19" t="str">
        <f t="shared" si="17"/>
        <v>x</v>
      </c>
      <c r="Z64" s="19" t="str">
        <f t="shared" si="18"/>
        <v>x</v>
      </c>
      <c r="AA64" s="18" t="str">
        <f t="shared" si="19"/>
        <v>x</v>
      </c>
      <c r="AB64" s="3"/>
    </row>
    <row r="65" spans="1:28" ht="7.5" customHeight="1" thickBot="1">
      <c r="A65" s="3"/>
      <c r="B65" s="26"/>
      <c r="C65" s="21"/>
      <c r="D65" s="22"/>
      <c r="E65" s="3"/>
      <c r="F65" s="29"/>
      <c r="G65" s="2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28.5" customHeight="1" thickBot="1">
      <c r="A66" s="3"/>
      <c r="B66" s="26">
        <f>Berechnung!BD31</f>
        <v>30</v>
      </c>
      <c r="C66" s="25" t="str">
        <f>Berechnung!BF31</f>
        <v>Holzbau</v>
      </c>
      <c r="D66" s="24"/>
      <c r="E66" s="23"/>
      <c r="F66" s="29">
        <f>Berechnung!BJ31</f>
        <v>-14.821620670889835</v>
      </c>
      <c r="G66" s="21" t="s">
        <v>59</v>
      </c>
      <c r="H66" s="20" t="str">
        <f t="shared" si="0"/>
        <v>x</v>
      </c>
      <c r="I66" s="19" t="str">
        <f t="shared" si="1"/>
        <v>x</v>
      </c>
      <c r="J66" s="19" t="str">
        <f t="shared" si="2"/>
        <v>x</v>
      </c>
      <c r="K66" s="19" t="str">
        <f t="shared" si="3"/>
        <v>x</v>
      </c>
      <c r="L66" s="19" t="str">
        <f t="shared" si="4"/>
        <v>x</v>
      </c>
      <c r="M66" s="19" t="str">
        <f t="shared" si="5"/>
        <v>x</v>
      </c>
      <c r="N66" s="19" t="str">
        <f t="shared" si="6"/>
        <v>x</v>
      </c>
      <c r="O66" s="19" t="str">
        <f t="shared" si="7"/>
        <v>x</v>
      </c>
      <c r="P66" s="19" t="str">
        <f t="shared" si="8"/>
        <v>x</v>
      </c>
      <c r="Q66" s="19" t="str">
        <f t="shared" si="9"/>
        <v>x</v>
      </c>
      <c r="R66" s="19" t="str">
        <f t="shared" si="10"/>
        <v>x</v>
      </c>
      <c r="S66" s="19" t="str">
        <f t="shared" si="11"/>
        <v>x</v>
      </c>
      <c r="T66" s="19" t="str">
        <f t="shared" si="12"/>
        <v>x</v>
      </c>
      <c r="U66" s="19" t="str">
        <f t="shared" si="13"/>
        <v>x</v>
      </c>
      <c r="V66" s="19" t="str">
        <f t="shared" si="14"/>
        <v>x</v>
      </c>
      <c r="W66" s="19" t="str">
        <f t="shared" si="15"/>
        <v>x</v>
      </c>
      <c r="X66" s="19" t="str">
        <f t="shared" si="16"/>
        <v>x</v>
      </c>
      <c r="Y66" s="19" t="str">
        <f t="shared" si="17"/>
        <v>x</v>
      </c>
      <c r="Z66" s="19" t="str">
        <f t="shared" si="18"/>
        <v>x</v>
      </c>
      <c r="AA66" s="18" t="str">
        <f t="shared" si="19"/>
        <v>x</v>
      </c>
      <c r="AB66" s="3"/>
    </row>
    <row r="67" spans="1:28" ht="7.5" customHeight="1" thickBot="1">
      <c r="A67" s="3"/>
      <c r="B67" s="26"/>
      <c r="C67" s="21"/>
      <c r="D67" s="22"/>
      <c r="E67" s="3"/>
      <c r="F67" s="29"/>
      <c r="G67" s="2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28.5" customHeight="1" thickBot="1">
      <c r="A68" s="3"/>
      <c r="B68" s="26">
        <f>Berechnung!BD32</f>
        <v>31</v>
      </c>
      <c r="C68" s="25" t="str">
        <f>Berechnung!BF32</f>
        <v>Energieberatung</v>
      </c>
      <c r="D68" s="24"/>
      <c r="E68" s="23"/>
      <c r="F68" s="29">
        <f>Berechnung!BJ32</f>
        <v>-15.194096320952744</v>
      </c>
      <c r="G68" s="21" t="s">
        <v>59</v>
      </c>
      <c r="H68" s="20" t="str">
        <f t="shared" si="0"/>
        <v>x</v>
      </c>
      <c r="I68" s="19" t="str">
        <f t="shared" si="1"/>
        <v>x</v>
      </c>
      <c r="J68" s="19" t="str">
        <f t="shared" si="2"/>
        <v>x</v>
      </c>
      <c r="K68" s="19" t="str">
        <f t="shared" si="3"/>
        <v>x</v>
      </c>
      <c r="L68" s="19" t="str">
        <f t="shared" si="4"/>
        <v>x</v>
      </c>
      <c r="M68" s="19" t="str">
        <f t="shared" si="5"/>
        <v>x</v>
      </c>
      <c r="N68" s="19" t="str">
        <f t="shared" si="6"/>
        <v>x</v>
      </c>
      <c r="O68" s="19" t="str">
        <f t="shared" si="7"/>
        <v>x</v>
      </c>
      <c r="P68" s="19" t="str">
        <f t="shared" si="8"/>
        <v>x</v>
      </c>
      <c r="Q68" s="19" t="str">
        <f t="shared" si="9"/>
        <v>x</v>
      </c>
      <c r="R68" s="19" t="str">
        <f t="shared" si="10"/>
        <v>x</v>
      </c>
      <c r="S68" s="19" t="str">
        <f t="shared" si="11"/>
        <v>x</v>
      </c>
      <c r="T68" s="19" t="str">
        <f t="shared" si="12"/>
        <v>x</v>
      </c>
      <c r="U68" s="19" t="str">
        <f t="shared" si="13"/>
        <v>x</v>
      </c>
      <c r="V68" s="19" t="str">
        <f t="shared" si="14"/>
        <v>x</v>
      </c>
      <c r="W68" s="19" t="str">
        <f t="shared" si="15"/>
        <v>x</v>
      </c>
      <c r="X68" s="19" t="str">
        <f t="shared" si="16"/>
        <v>x</v>
      </c>
      <c r="Y68" s="19" t="str">
        <f t="shared" si="17"/>
        <v>x</v>
      </c>
      <c r="Z68" s="19" t="str">
        <f t="shared" si="18"/>
        <v>x</v>
      </c>
      <c r="AA68" s="18" t="str">
        <f t="shared" si="19"/>
        <v>x</v>
      </c>
      <c r="AB68" s="3"/>
    </row>
    <row r="69" spans="1:28" ht="7.5" customHeight="1" thickBot="1">
      <c r="A69" s="3"/>
      <c r="B69" s="26"/>
      <c r="C69" s="21"/>
      <c r="D69" s="22"/>
      <c r="E69" s="3"/>
      <c r="F69" s="29"/>
      <c r="G69" s="2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28.5" customHeight="1" thickBot="1">
      <c r="A70" s="3"/>
      <c r="B70" s="26">
        <f>Berechnung!BD33</f>
        <v>32</v>
      </c>
      <c r="C70" s="25" t="str">
        <f>Berechnung!BF33</f>
        <v>Lehre in der Berufsbildung</v>
      </c>
      <c r="D70" s="24"/>
      <c r="E70" s="23"/>
      <c r="F70" s="29">
        <f>Berechnung!BJ33</f>
        <v>-15.292325140647044</v>
      </c>
      <c r="G70" s="48" t="s">
        <v>59</v>
      </c>
      <c r="H70" s="20" t="str">
        <f t="shared" si="0"/>
        <v>x</v>
      </c>
      <c r="I70" s="19" t="str">
        <f t="shared" si="1"/>
        <v>x</v>
      </c>
      <c r="J70" s="19" t="str">
        <f t="shared" si="2"/>
        <v>x</v>
      </c>
      <c r="K70" s="19" t="str">
        <f t="shared" si="3"/>
        <v>x</v>
      </c>
      <c r="L70" s="19" t="str">
        <f t="shared" si="4"/>
        <v>x</v>
      </c>
      <c r="M70" s="19" t="str">
        <f t="shared" si="5"/>
        <v>x</v>
      </c>
      <c r="N70" s="19" t="str">
        <f t="shared" si="6"/>
        <v>x</v>
      </c>
      <c r="O70" s="19" t="str">
        <f t="shared" si="7"/>
        <v>x</v>
      </c>
      <c r="P70" s="19" t="str">
        <f t="shared" si="8"/>
        <v>x</v>
      </c>
      <c r="Q70" s="19" t="str">
        <f t="shared" si="9"/>
        <v>x</v>
      </c>
      <c r="R70" s="19" t="str">
        <f t="shared" si="10"/>
        <v>x</v>
      </c>
      <c r="S70" s="19" t="str">
        <f t="shared" si="11"/>
        <v>x</v>
      </c>
      <c r="T70" s="19" t="str">
        <f t="shared" si="12"/>
        <v>x</v>
      </c>
      <c r="U70" s="19" t="str">
        <f t="shared" si="13"/>
        <v>x</v>
      </c>
      <c r="V70" s="19" t="str">
        <f t="shared" si="14"/>
        <v>x</v>
      </c>
      <c r="W70" s="19" t="str">
        <f t="shared" si="15"/>
        <v>x</v>
      </c>
      <c r="X70" s="19" t="str">
        <f t="shared" si="16"/>
        <v>x</v>
      </c>
      <c r="Y70" s="19" t="str">
        <f t="shared" si="17"/>
        <v>x</v>
      </c>
      <c r="Z70" s="19" t="str">
        <f t="shared" si="18"/>
        <v>x</v>
      </c>
      <c r="AA70" s="18" t="str">
        <f t="shared" si="19"/>
        <v>x</v>
      </c>
      <c r="AB70" s="3"/>
    </row>
    <row r="71" spans="1:28" ht="7.5" customHeight="1" thickBot="1">
      <c r="A71" s="3"/>
      <c r="B71" s="26"/>
      <c r="C71" s="21"/>
      <c r="D71" s="22"/>
      <c r="E71" s="3"/>
      <c r="F71" s="29"/>
      <c r="G71" s="2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28.5" customHeight="1" thickBot="1">
      <c r="A72" s="3"/>
      <c r="B72" s="26">
        <f>Berechnung!BD34</f>
        <v>33</v>
      </c>
      <c r="C72" s="25" t="str">
        <f>Berechnung!BF34</f>
        <v>Infrastrukturmanagement</v>
      </c>
      <c r="D72" s="24"/>
      <c r="E72" s="23"/>
      <c r="F72" s="29">
        <f>Berechnung!BJ34</f>
        <v>-16.713736196452068</v>
      </c>
      <c r="G72" s="48" t="s">
        <v>59</v>
      </c>
      <c r="H72" s="20" t="str">
        <f t="shared" si="0"/>
        <v>x</v>
      </c>
      <c r="I72" s="19" t="str">
        <f t="shared" si="1"/>
        <v>x</v>
      </c>
      <c r="J72" s="19" t="str">
        <f t="shared" si="2"/>
        <v>x</v>
      </c>
      <c r="K72" s="19" t="str">
        <f t="shared" si="3"/>
        <v>x</v>
      </c>
      <c r="L72" s="19" t="str">
        <f t="shared" si="4"/>
        <v>x</v>
      </c>
      <c r="M72" s="19" t="str">
        <f t="shared" si="5"/>
        <v>x</v>
      </c>
      <c r="N72" s="19" t="str">
        <f t="shared" si="6"/>
        <v>x</v>
      </c>
      <c r="O72" s="19" t="str">
        <f t="shared" si="7"/>
        <v>x</v>
      </c>
      <c r="P72" s="19" t="str">
        <f t="shared" si="8"/>
        <v>x</v>
      </c>
      <c r="Q72" s="19" t="str">
        <f t="shared" si="9"/>
        <v>x</v>
      </c>
      <c r="R72" s="19" t="str">
        <f t="shared" si="10"/>
        <v>x</v>
      </c>
      <c r="S72" s="19" t="str">
        <f t="shared" si="11"/>
        <v>x</v>
      </c>
      <c r="T72" s="19" t="str">
        <f t="shared" si="12"/>
        <v>x</v>
      </c>
      <c r="U72" s="19" t="str">
        <f t="shared" si="13"/>
        <v>x</v>
      </c>
      <c r="V72" s="19" t="str">
        <f t="shared" si="14"/>
        <v>x</v>
      </c>
      <c r="W72" s="19" t="str">
        <f t="shared" si="15"/>
        <v>x</v>
      </c>
      <c r="X72" s="19" t="str">
        <f t="shared" si="16"/>
        <v>x</v>
      </c>
      <c r="Y72" s="19" t="str">
        <f t="shared" si="17"/>
        <v>x</v>
      </c>
      <c r="Z72" s="19" t="str">
        <f t="shared" si="18"/>
        <v>x</v>
      </c>
      <c r="AA72" s="18" t="str">
        <f t="shared" si="19"/>
        <v>x</v>
      </c>
      <c r="AB72" s="3"/>
    </row>
    <row r="73" spans="1:28" ht="7.5" customHeight="1" thickBot="1">
      <c r="A73" s="3"/>
      <c r="B73" s="26"/>
      <c r="C73" s="21"/>
      <c r="D73" s="22"/>
      <c r="E73" s="3"/>
      <c r="F73" s="29"/>
      <c r="G73" s="2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28.5" customHeight="1" thickBot="1">
      <c r="A74" s="3"/>
      <c r="B74" s="26">
        <f>Berechnung!BD35</f>
        <v>34</v>
      </c>
      <c r="C74" s="25" t="str">
        <f>Berechnung!BF35</f>
        <v>Sachbearbeitung Bauordnungsamt</v>
      </c>
      <c r="D74" s="24"/>
      <c r="E74" s="23"/>
      <c r="F74" s="29">
        <f>Berechnung!BJ35</f>
        <v>-17.626028385686411</v>
      </c>
      <c r="G74" s="48" t="s">
        <v>59</v>
      </c>
      <c r="H74" s="20" t="str">
        <f t="shared" si="0"/>
        <v>x</v>
      </c>
      <c r="I74" s="19" t="str">
        <f t="shared" si="1"/>
        <v>x</v>
      </c>
      <c r="J74" s="19" t="str">
        <f t="shared" si="2"/>
        <v>x</v>
      </c>
      <c r="K74" s="19" t="str">
        <f t="shared" si="3"/>
        <v>x</v>
      </c>
      <c r="L74" s="19" t="str">
        <f t="shared" si="4"/>
        <v>x</v>
      </c>
      <c r="M74" s="19" t="str">
        <f t="shared" si="5"/>
        <v>x</v>
      </c>
      <c r="N74" s="19" t="str">
        <f t="shared" si="6"/>
        <v>x</v>
      </c>
      <c r="O74" s="19" t="str">
        <f t="shared" si="7"/>
        <v>x</v>
      </c>
      <c r="P74" s="19" t="str">
        <f t="shared" si="8"/>
        <v>x</v>
      </c>
      <c r="Q74" s="19" t="str">
        <f t="shared" si="9"/>
        <v>x</v>
      </c>
      <c r="R74" s="19" t="str">
        <f t="shared" si="10"/>
        <v>x</v>
      </c>
      <c r="S74" s="19" t="str">
        <f t="shared" si="11"/>
        <v>x</v>
      </c>
      <c r="T74" s="19" t="str">
        <f t="shared" si="12"/>
        <v>x</v>
      </c>
      <c r="U74" s="19" t="str">
        <f t="shared" si="13"/>
        <v>x</v>
      </c>
      <c r="V74" s="19" t="str">
        <f t="shared" si="14"/>
        <v>x</v>
      </c>
      <c r="W74" s="19" t="str">
        <f t="shared" si="15"/>
        <v>x</v>
      </c>
      <c r="X74" s="19" t="str">
        <f t="shared" si="16"/>
        <v>x</v>
      </c>
      <c r="Y74" s="19" t="str">
        <f t="shared" si="17"/>
        <v>x</v>
      </c>
      <c r="Z74" s="19" t="str">
        <f t="shared" si="18"/>
        <v>x</v>
      </c>
      <c r="AA74" s="18" t="str">
        <f t="shared" si="19"/>
        <v>x</v>
      </c>
      <c r="AB74" s="3"/>
    </row>
    <row r="75" spans="1:28" ht="7.5" customHeight="1" thickBot="1">
      <c r="A75" s="3"/>
      <c r="B75" s="26"/>
      <c r="C75" s="21"/>
      <c r="D75" s="22"/>
      <c r="E75" s="3"/>
      <c r="F75" s="29"/>
      <c r="G75" s="2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28.5" customHeight="1" thickBot="1">
      <c r="A76" s="3"/>
      <c r="B76" s="26">
        <f>Berechnung!BD36</f>
        <v>35</v>
      </c>
      <c r="C76" s="25" t="str">
        <f>Berechnung!BF36</f>
        <v>Technische Gebäudeausrüstung (TGA)</v>
      </c>
      <c r="D76" s="24"/>
      <c r="E76" s="23"/>
      <c r="F76" s="29">
        <f>Berechnung!BJ36</f>
        <v>-18.238210792284736</v>
      </c>
      <c r="G76" s="48" t="s">
        <v>59</v>
      </c>
      <c r="H76" s="20" t="str">
        <f t="shared" si="0"/>
        <v>x</v>
      </c>
      <c r="I76" s="19" t="str">
        <f t="shared" si="1"/>
        <v>x</v>
      </c>
      <c r="J76" s="19" t="str">
        <f t="shared" si="2"/>
        <v>x</v>
      </c>
      <c r="K76" s="19" t="str">
        <f t="shared" si="3"/>
        <v>x</v>
      </c>
      <c r="L76" s="19" t="str">
        <f t="shared" si="4"/>
        <v>x</v>
      </c>
      <c r="M76" s="19" t="str">
        <f t="shared" si="5"/>
        <v>x</v>
      </c>
      <c r="N76" s="19" t="str">
        <f t="shared" si="6"/>
        <v>x</v>
      </c>
      <c r="O76" s="19" t="str">
        <f t="shared" si="7"/>
        <v>x</v>
      </c>
      <c r="P76" s="19" t="str">
        <f t="shared" si="8"/>
        <v>x</v>
      </c>
      <c r="Q76" s="19" t="str">
        <f t="shared" si="9"/>
        <v>x</v>
      </c>
      <c r="R76" s="19" t="str">
        <f t="shared" si="10"/>
        <v>x</v>
      </c>
      <c r="S76" s="19" t="str">
        <f t="shared" si="11"/>
        <v>x</v>
      </c>
      <c r="T76" s="19" t="str">
        <f t="shared" si="12"/>
        <v>x</v>
      </c>
      <c r="U76" s="19" t="str">
        <f t="shared" si="13"/>
        <v>x</v>
      </c>
      <c r="V76" s="19" t="str">
        <f t="shared" si="14"/>
        <v>x</v>
      </c>
      <c r="W76" s="19" t="str">
        <f t="shared" si="15"/>
        <v>x</v>
      </c>
      <c r="X76" s="19" t="str">
        <f t="shared" si="16"/>
        <v>x</v>
      </c>
      <c r="Y76" s="19" t="str">
        <f t="shared" si="17"/>
        <v>x</v>
      </c>
      <c r="Z76" s="19" t="str">
        <f t="shared" si="18"/>
        <v>x</v>
      </c>
      <c r="AA76" s="18" t="str">
        <f t="shared" si="19"/>
        <v>x</v>
      </c>
      <c r="AB76" s="3"/>
    </row>
    <row r="77" spans="1:28" ht="7.5" customHeight="1" thickBot="1">
      <c r="A77" s="3"/>
      <c r="B77" s="26"/>
      <c r="C77" s="21"/>
      <c r="D77" s="22"/>
      <c r="E77" s="3"/>
      <c r="F77" s="29"/>
      <c r="G77" s="2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28.5" customHeight="1" thickBot="1">
      <c r="A78" s="3"/>
      <c r="B78" s="26">
        <f>Berechnung!BD37</f>
        <v>36</v>
      </c>
      <c r="C78" s="25" t="str">
        <f>Berechnung!BF37</f>
        <v>Bauwirtschaft - Kalkulation</v>
      </c>
      <c r="D78" s="24"/>
      <c r="E78" s="23"/>
      <c r="F78" s="29">
        <f>Berechnung!BJ37</f>
        <v>-20.425175295479136</v>
      </c>
      <c r="G78" s="48" t="s">
        <v>59</v>
      </c>
      <c r="H78" s="20" t="str">
        <f t="shared" si="0"/>
        <v>x</v>
      </c>
      <c r="I78" s="19" t="str">
        <f t="shared" si="1"/>
        <v>x</v>
      </c>
      <c r="J78" s="19" t="str">
        <f t="shared" si="2"/>
        <v>x</v>
      </c>
      <c r="K78" s="19" t="str">
        <f t="shared" si="3"/>
        <v>x</v>
      </c>
      <c r="L78" s="19" t="str">
        <f t="shared" si="4"/>
        <v>x</v>
      </c>
      <c r="M78" s="19" t="str">
        <f t="shared" si="5"/>
        <v>x</v>
      </c>
      <c r="N78" s="19" t="str">
        <f t="shared" si="6"/>
        <v>x</v>
      </c>
      <c r="O78" s="19" t="str">
        <f t="shared" si="7"/>
        <v>x</v>
      </c>
      <c r="P78" s="19" t="str">
        <f t="shared" si="8"/>
        <v>x</v>
      </c>
      <c r="Q78" s="19" t="str">
        <f t="shared" si="9"/>
        <v>x</v>
      </c>
      <c r="R78" s="19" t="str">
        <f t="shared" si="10"/>
        <v>x</v>
      </c>
      <c r="S78" s="19" t="str">
        <f t="shared" si="11"/>
        <v>x</v>
      </c>
      <c r="T78" s="19" t="str">
        <f t="shared" si="12"/>
        <v>x</v>
      </c>
      <c r="U78" s="19" t="str">
        <f t="shared" si="13"/>
        <v>x</v>
      </c>
      <c r="V78" s="19" t="str">
        <f t="shared" si="14"/>
        <v>x</v>
      </c>
      <c r="W78" s="19" t="str">
        <f t="shared" si="15"/>
        <v>x</v>
      </c>
      <c r="X78" s="19" t="str">
        <f t="shared" si="16"/>
        <v>x</v>
      </c>
      <c r="Y78" s="19" t="str">
        <f t="shared" si="17"/>
        <v>x</v>
      </c>
      <c r="Z78" s="19" t="str">
        <f t="shared" si="18"/>
        <v>x</v>
      </c>
      <c r="AA78" s="18" t="str">
        <f t="shared" si="19"/>
        <v>x</v>
      </c>
      <c r="AB78" s="3"/>
    </row>
    <row r="79" spans="1:28" ht="7.5" customHeight="1" thickBot="1">
      <c r="A79" s="3"/>
      <c r="B79" s="26"/>
      <c r="C79" s="21"/>
      <c r="D79" s="22"/>
      <c r="E79" s="3"/>
      <c r="F79" s="29"/>
      <c r="G79" s="2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28.5" customHeight="1" thickBot="1">
      <c r="A80" s="3"/>
      <c r="B80" s="26">
        <f>Berechnung!BD38</f>
        <v>37</v>
      </c>
      <c r="C80" s="25" t="str">
        <f>Berechnung!BF38</f>
        <v>Ausschreibung und Vergabe</v>
      </c>
      <c r="D80" s="24"/>
      <c r="E80" s="23"/>
      <c r="F80" s="29">
        <f>Berechnung!BJ38</f>
        <v>-22.77902280577544</v>
      </c>
      <c r="G80" s="48" t="s">
        <v>59</v>
      </c>
      <c r="H80" s="20" t="str">
        <f t="shared" si="0"/>
        <v>x</v>
      </c>
      <c r="I80" s="19" t="str">
        <f t="shared" si="1"/>
        <v>x</v>
      </c>
      <c r="J80" s="19" t="str">
        <f t="shared" si="2"/>
        <v>x</v>
      </c>
      <c r="K80" s="19" t="str">
        <f t="shared" si="3"/>
        <v>x</v>
      </c>
      <c r="L80" s="19" t="str">
        <f t="shared" si="4"/>
        <v>x</v>
      </c>
      <c r="M80" s="19" t="str">
        <f t="shared" si="5"/>
        <v>x</v>
      </c>
      <c r="N80" s="19" t="str">
        <f t="shared" si="6"/>
        <v>x</v>
      </c>
      <c r="O80" s="19" t="str">
        <f t="shared" si="7"/>
        <v>x</v>
      </c>
      <c r="P80" s="19" t="str">
        <f t="shared" si="8"/>
        <v>x</v>
      </c>
      <c r="Q80" s="19" t="str">
        <f t="shared" si="9"/>
        <v>x</v>
      </c>
      <c r="R80" s="19" t="str">
        <f t="shared" si="10"/>
        <v>x</v>
      </c>
      <c r="S80" s="19" t="str">
        <f t="shared" si="11"/>
        <v>x</v>
      </c>
      <c r="T80" s="19" t="str">
        <f t="shared" si="12"/>
        <v>x</v>
      </c>
      <c r="U80" s="19" t="str">
        <f t="shared" si="13"/>
        <v>x</v>
      </c>
      <c r="V80" s="19" t="str">
        <f t="shared" si="14"/>
        <v>x</v>
      </c>
      <c r="W80" s="19" t="str">
        <f t="shared" si="15"/>
        <v>x</v>
      </c>
      <c r="X80" s="19" t="str">
        <f t="shared" si="16"/>
        <v>x</v>
      </c>
      <c r="Y80" s="19" t="str">
        <f t="shared" si="17"/>
        <v>x</v>
      </c>
      <c r="Z80" s="19" t="str">
        <f t="shared" si="18"/>
        <v>x</v>
      </c>
      <c r="AA80" s="18" t="str">
        <f t="shared" si="19"/>
        <v>x</v>
      </c>
      <c r="AB80" s="3"/>
    </row>
    <row r="81" spans="1:28" ht="7.5" customHeight="1" thickBot="1">
      <c r="A81" s="3"/>
      <c r="B81" s="26"/>
      <c r="C81" s="21"/>
      <c r="D81" s="22"/>
      <c r="E81" s="3"/>
      <c r="F81" s="29"/>
      <c r="G81" s="2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28.5" customHeight="1" thickBot="1">
      <c r="A82" s="3"/>
      <c r="B82" s="26">
        <f>Berechnung!BD39</f>
        <v>38</v>
      </c>
      <c r="C82" s="25" t="str">
        <f>Berechnung!BF39</f>
        <v>Kostenplanung</v>
      </c>
      <c r="D82" s="24"/>
      <c r="E82" s="23"/>
      <c r="F82" s="29">
        <f>Berechnung!BJ39</f>
        <v>-23.534118537520854</v>
      </c>
      <c r="G82" s="48" t="s">
        <v>59</v>
      </c>
      <c r="H82" s="20" t="str">
        <f t="shared" si="0"/>
        <v>x</v>
      </c>
      <c r="I82" s="19" t="str">
        <f t="shared" si="1"/>
        <v>x</v>
      </c>
      <c r="J82" s="19" t="str">
        <f t="shared" si="2"/>
        <v>x</v>
      </c>
      <c r="K82" s="19" t="str">
        <f t="shared" si="3"/>
        <v>x</v>
      </c>
      <c r="L82" s="19" t="str">
        <f t="shared" si="4"/>
        <v>x</v>
      </c>
      <c r="M82" s="19" t="str">
        <f t="shared" si="5"/>
        <v>x</v>
      </c>
      <c r="N82" s="19" t="str">
        <f t="shared" si="6"/>
        <v>x</v>
      </c>
      <c r="O82" s="19" t="str">
        <f t="shared" si="7"/>
        <v>x</v>
      </c>
      <c r="P82" s="19" t="str">
        <f t="shared" si="8"/>
        <v>x</v>
      </c>
      <c r="Q82" s="19" t="str">
        <f t="shared" si="9"/>
        <v>x</v>
      </c>
      <c r="R82" s="19" t="str">
        <f t="shared" si="10"/>
        <v>x</v>
      </c>
      <c r="S82" s="19" t="str">
        <f t="shared" si="11"/>
        <v>x</v>
      </c>
      <c r="T82" s="19" t="str">
        <f t="shared" si="12"/>
        <v>x</v>
      </c>
      <c r="U82" s="19" t="str">
        <f t="shared" si="13"/>
        <v>x</v>
      </c>
      <c r="V82" s="19" t="str">
        <f t="shared" si="14"/>
        <v>x</v>
      </c>
      <c r="W82" s="19" t="str">
        <f t="shared" si="15"/>
        <v>x</v>
      </c>
      <c r="X82" s="19" t="str">
        <f t="shared" si="16"/>
        <v>x</v>
      </c>
      <c r="Y82" s="19" t="str">
        <f t="shared" si="17"/>
        <v>x</v>
      </c>
      <c r="Z82" s="19" t="str">
        <f t="shared" si="18"/>
        <v>x</v>
      </c>
      <c r="AA82" s="18" t="str">
        <f t="shared" si="19"/>
        <v>x</v>
      </c>
      <c r="AB82" s="3"/>
    </row>
    <row r="83" spans="1:28" ht="7.5" customHeight="1" thickBot="1">
      <c r="A83" s="3"/>
      <c r="B83" s="26"/>
      <c r="C83" s="21"/>
      <c r="D83" s="22"/>
      <c r="E83" s="3"/>
      <c r="F83" s="29"/>
      <c r="G83" s="2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28.5" customHeight="1" thickBot="1">
      <c r="A84" s="3"/>
      <c r="B84" s="26">
        <f>Berechnung!BD40</f>
        <v>39</v>
      </c>
      <c r="C84" s="25" t="str">
        <f>Berechnung!BF40</f>
        <v>Bauwirtschaft - Bauleitung (Hochbau)</v>
      </c>
      <c r="D84" s="24"/>
      <c r="E84" s="23"/>
      <c r="F84" s="29">
        <f>Berechnung!BJ40</f>
        <v>-23.93134922476019</v>
      </c>
      <c r="G84" s="48" t="s">
        <v>59</v>
      </c>
      <c r="H84" s="20" t="str">
        <f t="shared" si="0"/>
        <v>x</v>
      </c>
      <c r="I84" s="19" t="str">
        <f t="shared" si="1"/>
        <v>x</v>
      </c>
      <c r="J84" s="19" t="str">
        <f t="shared" si="2"/>
        <v>x</v>
      </c>
      <c r="K84" s="19" t="str">
        <f t="shared" si="3"/>
        <v>x</v>
      </c>
      <c r="L84" s="19" t="str">
        <f t="shared" si="4"/>
        <v>x</v>
      </c>
      <c r="M84" s="19" t="str">
        <f t="shared" si="5"/>
        <v>x</v>
      </c>
      <c r="N84" s="19" t="str">
        <f t="shared" si="6"/>
        <v>x</v>
      </c>
      <c r="O84" s="19" t="str">
        <f t="shared" si="7"/>
        <v>x</v>
      </c>
      <c r="P84" s="19" t="str">
        <f t="shared" si="8"/>
        <v>x</v>
      </c>
      <c r="Q84" s="19" t="str">
        <f t="shared" si="9"/>
        <v>x</v>
      </c>
      <c r="R84" s="19" t="str">
        <f t="shared" si="10"/>
        <v>x</v>
      </c>
      <c r="S84" s="19" t="str">
        <f t="shared" si="11"/>
        <v>x</v>
      </c>
      <c r="T84" s="19" t="str">
        <f t="shared" si="12"/>
        <v>x</v>
      </c>
      <c r="U84" s="19" t="str">
        <f t="shared" si="13"/>
        <v>x</v>
      </c>
      <c r="V84" s="19" t="str">
        <f t="shared" si="14"/>
        <v>x</v>
      </c>
      <c r="W84" s="19" t="str">
        <f t="shared" si="15"/>
        <v>x</v>
      </c>
      <c r="X84" s="19" t="str">
        <f t="shared" si="16"/>
        <v>x</v>
      </c>
      <c r="Y84" s="19" t="str">
        <f t="shared" si="17"/>
        <v>x</v>
      </c>
      <c r="Z84" s="19" t="str">
        <f t="shared" si="18"/>
        <v>x</v>
      </c>
      <c r="AA84" s="18" t="str">
        <f t="shared" si="19"/>
        <v>x</v>
      </c>
      <c r="AB84" s="3"/>
    </row>
    <row r="85" spans="1:28" ht="7.5" customHeight="1" thickBot="1">
      <c r="A85" s="3"/>
      <c r="B85" s="26"/>
      <c r="C85" s="21"/>
      <c r="D85" s="22"/>
      <c r="E85" s="3"/>
      <c r="F85" s="29"/>
      <c r="G85" s="2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28.5" customHeight="1" thickBot="1">
      <c r="A86" s="3"/>
      <c r="B86" s="26">
        <f>Berechnung!BD41</f>
        <v>40</v>
      </c>
      <c r="C86" s="25" t="str">
        <f>Berechnung!BF41</f>
        <v>Termin- und Kapazitätsplanung</v>
      </c>
      <c r="D86" s="24"/>
      <c r="E86" s="23"/>
      <c r="F86" s="29">
        <f>Berechnung!BJ41</f>
        <v>-25.15220311003219</v>
      </c>
      <c r="G86" s="48" t="s">
        <v>59</v>
      </c>
      <c r="H86" s="20" t="str">
        <f t="shared" si="0"/>
        <v>x</v>
      </c>
      <c r="I86" s="19" t="str">
        <f t="shared" si="1"/>
        <v>x</v>
      </c>
      <c r="J86" s="19" t="str">
        <f t="shared" si="2"/>
        <v>x</v>
      </c>
      <c r="K86" s="19" t="str">
        <f t="shared" si="3"/>
        <v>x</v>
      </c>
      <c r="L86" s="19" t="str">
        <f t="shared" si="4"/>
        <v>x</v>
      </c>
      <c r="M86" s="19" t="str">
        <f t="shared" si="5"/>
        <v>x</v>
      </c>
      <c r="N86" s="19" t="str">
        <f t="shared" si="6"/>
        <v>x</v>
      </c>
      <c r="O86" s="19" t="str">
        <f t="shared" si="7"/>
        <v>x</v>
      </c>
      <c r="P86" s="19" t="str">
        <f t="shared" si="8"/>
        <v>x</v>
      </c>
      <c r="Q86" s="19" t="str">
        <f t="shared" si="9"/>
        <v>x</v>
      </c>
      <c r="R86" s="19" t="str">
        <f t="shared" si="10"/>
        <v>x</v>
      </c>
      <c r="S86" s="19" t="str">
        <f t="shared" si="11"/>
        <v>x</v>
      </c>
      <c r="T86" s="19" t="str">
        <f t="shared" si="12"/>
        <v>x</v>
      </c>
      <c r="U86" s="19" t="str">
        <f t="shared" si="13"/>
        <v>x</v>
      </c>
      <c r="V86" s="19" t="str">
        <f t="shared" si="14"/>
        <v>x</v>
      </c>
      <c r="W86" s="19" t="str">
        <f t="shared" si="15"/>
        <v>x</v>
      </c>
      <c r="X86" s="19" t="str">
        <f t="shared" si="16"/>
        <v>x</v>
      </c>
      <c r="Y86" s="19" t="str">
        <f t="shared" si="17"/>
        <v>x</v>
      </c>
      <c r="Z86" s="19" t="str">
        <f t="shared" si="18"/>
        <v>x</v>
      </c>
      <c r="AA86" s="18" t="str">
        <f t="shared" si="19"/>
        <v>x</v>
      </c>
      <c r="AB86" s="3"/>
    </row>
    <row r="87" spans="1:28" ht="7.5" customHeight="1" thickBot="1">
      <c r="A87" s="3"/>
      <c r="B87" s="26"/>
      <c r="C87" s="21"/>
      <c r="D87" s="22"/>
      <c r="E87" s="3"/>
      <c r="F87" s="29"/>
      <c r="G87" s="2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28.5" customHeight="1" thickBot="1">
      <c r="A88" s="3"/>
      <c r="B88" s="26">
        <f>Berechnung!BD42</f>
        <v>41</v>
      </c>
      <c r="C88" s="25" t="str">
        <f>Berechnung!BF42</f>
        <v>Beleuchtungsplanung</v>
      </c>
      <c r="D88" s="24"/>
      <c r="E88" s="23"/>
      <c r="F88" s="29">
        <f>Berechnung!BJ42</f>
        <v>-27.753794018414556</v>
      </c>
      <c r="G88" s="48" t="s">
        <v>59</v>
      </c>
      <c r="H88" s="20" t="str">
        <f t="shared" si="0"/>
        <v>x</v>
      </c>
      <c r="I88" s="19" t="str">
        <f t="shared" si="1"/>
        <v>x</v>
      </c>
      <c r="J88" s="19" t="str">
        <f t="shared" si="2"/>
        <v>x</v>
      </c>
      <c r="K88" s="19" t="str">
        <f t="shared" si="3"/>
        <v>x</v>
      </c>
      <c r="L88" s="19" t="str">
        <f t="shared" si="4"/>
        <v>x</v>
      </c>
      <c r="M88" s="19" t="str">
        <f t="shared" si="5"/>
        <v>x</v>
      </c>
      <c r="N88" s="19" t="str">
        <f t="shared" si="6"/>
        <v>x</v>
      </c>
      <c r="O88" s="19" t="str">
        <f t="shared" si="7"/>
        <v>x</v>
      </c>
      <c r="P88" s="19" t="str">
        <f t="shared" si="8"/>
        <v>x</v>
      </c>
      <c r="Q88" s="19" t="str">
        <f t="shared" si="9"/>
        <v>x</v>
      </c>
      <c r="R88" s="19" t="str">
        <f t="shared" si="10"/>
        <v>x</v>
      </c>
      <c r="S88" s="19" t="str">
        <f t="shared" si="11"/>
        <v>x</v>
      </c>
      <c r="T88" s="19" t="str">
        <f t="shared" si="12"/>
        <v>x</v>
      </c>
      <c r="U88" s="19" t="str">
        <f t="shared" si="13"/>
        <v>x</v>
      </c>
      <c r="V88" s="19" t="str">
        <f t="shared" si="14"/>
        <v>x</v>
      </c>
      <c r="W88" s="19" t="str">
        <f t="shared" si="15"/>
        <v>x</v>
      </c>
      <c r="X88" s="19" t="str">
        <f t="shared" si="16"/>
        <v>x</v>
      </c>
      <c r="Y88" s="19" t="str">
        <f t="shared" si="17"/>
        <v>x</v>
      </c>
      <c r="Z88" s="19" t="str">
        <f t="shared" si="18"/>
        <v>x</v>
      </c>
      <c r="AA88" s="18" t="str">
        <f t="shared" si="19"/>
        <v>x</v>
      </c>
      <c r="AB88" s="3"/>
    </row>
    <row r="89" spans="1:28" ht="7.5" customHeight="1">
      <c r="A89" s="3"/>
      <c r="B89" s="26"/>
      <c r="C89" s="21"/>
      <c r="D89" s="22"/>
      <c r="E89" s="3"/>
      <c r="F89" s="29"/>
      <c r="G89" s="2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</sheetData>
  <conditionalFormatting sqref="H8:AA8">
    <cfRule type="colorScale" priority="23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10:AA10">
    <cfRule type="colorScale" priority="13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12:AA12">
    <cfRule type="colorScale" priority="12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14:AA14">
    <cfRule type="colorScale" priority="11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16:AA16">
    <cfRule type="colorScale" priority="10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18:AA18">
    <cfRule type="colorScale" priority="9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20:AA20">
    <cfRule type="colorScale" priority="8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22:AA22">
    <cfRule type="colorScale" priority="7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24:AA24">
    <cfRule type="colorScale" priority="6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26:AA26 H30:AA30 H32:AA32 H34:AA34 H36:AA36 H38:AA38 H40:AA40 H42:AA42 H44:AA44 H46:AA46 H28:AA28">
    <cfRule type="colorScale" priority="5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48:AA48 H50:AA50 H52:AA52 H54:AA54 H56:AA56 H58:AA58 H60:AA60 H62:AA62">
    <cfRule type="colorScale" priority="4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64:AA64 H66:AA66 H68:AA68 H70:AA70 H72:AA72 H74:AA74 H76:AA76 H78:AA78">
    <cfRule type="colorScale" priority="3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80:AA80 H82:AA82 H84:AA84">
    <cfRule type="colorScale" priority="2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conditionalFormatting sqref="H86:AA86 H88:AA88">
    <cfRule type="colorScale" priority="1">
      <colorScale>
        <cfvo type="num" val="0"/>
        <cfvo type="num" val="50"/>
        <cfvo type="num" val="100"/>
        <color rgb="FFFF0000"/>
        <color rgb="FFFFFF00"/>
        <color rgb="FF008000"/>
      </colorScale>
    </cfRule>
  </conditionalFormatting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topLeftCell="A2" workbookViewId="0">
      <pane ySplit="1" topLeftCell="A3" activePane="bottomLeft" state="frozen"/>
      <selection activeCell="A2" sqref="A2"/>
      <selection pane="bottomLeft" activeCell="B3" sqref="B3"/>
    </sheetView>
  </sheetViews>
  <sheetFormatPr baseColWidth="10" defaultRowHeight="15.75"/>
  <cols>
    <col min="1" max="1" width="5.125" customWidth="1"/>
    <col min="2" max="2" width="36.875" customWidth="1"/>
    <col min="3" max="22" width="3.875" customWidth="1"/>
    <col min="25" max="25" width="12" customWidth="1"/>
    <col min="30" max="30" width="18.375" customWidth="1"/>
  </cols>
  <sheetData>
    <row r="1" spans="1:2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5.25">
      <c r="B2" s="84" t="s">
        <v>307</v>
      </c>
      <c r="C2" s="15" t="s">
        <v>282</v>
      </c>
      <c r="D2" s="15" t="s">
        <v>300</v>
      </c>
      <c r="E2" s="15" t="s">
        <v>283</v>
      </c>
      <c r="F2" s="15" t="s">
        <v>284</v>
      </c>
      <c r="G2" s="15" t="s">
        <v>285</v>
      </c>
      <c r="H2" s="15" t="s">
        <v>286</v>
      </c>
      <c r="I2" s="15" t="s">
        <v>287</v>
      </c>
      <c r="J2" s="15" t="s">
        <v>302</v>
      </c>
      <c r="K2" s="15" t="s">
        <v>288</v>
      </c>
      <c r="L2" s="15" t="s">
        <v>289</v>
      </c>
      <c r="M2" s="15" t="s">
        <v>301</v>
      </c>
      <c r="N2" s="15" t="s">
        <v>290</v>
      </c>
      <c r="O2" s="15" t="s">
        <v>291</v>
      </c>
      <c r="P2" s="15" t="s">
        <v>292</v>
      </c>
      <c r="Q2" s="15" t="s">
        <v>293</v>
      </c>
      <c r="R2" s="15" t="s">
        <v>294</v>
      </c>
      <c r="S2" s="15" t="s">
        <v>295</v>
      </c>
      <c r="T2" s="15" t="s">
        <v>297</v>
      </c>
      <c r="U2" s="15" t="s">
        <v>298</v>
      </c>
      <c r="V2" s="15" t="s">
        <v>299</v>
      </c>
    </row>
    <row r="3" spans="1:22">
      <c r="B3" t="s">
        <v>62</v>
      </c>
      <c r="C3" s="59"/>
      <c r="D3" s="60"/>
      <c r="E3" s="61"/>
      <c r="F3" s="60"/>
      <c r="G3" s="62"/>
      <c r="H3" s="61"/>
      <c r="I3" s="59"/>
      <c r="J3" s="62"/>
      <c r="K3" s="62"/>
      <c r="L3" s="62"/>
      <c r="M3" s="59"/>
      <c r="N3" s="62"/>
      <c r="O3" s="62"/>
      <c r="P3" s="62"/>
      <c r="Q3" s="62"/>
      <c r="R3" s="62"/>
      <c r="S3" s="62"/>
      <c r="T3" s="61"/>
      <c r="U3" s="61"/>
      <c r="V3" s="62"/>
    </row>
    <row r="4" spans="1:22">
      <c r="B4" t="s">
        <v>189</v>
      </c>
      <c r="C4" s="60"/>
      <c r="D4" s="59"/>
      <c r="E4" s="60"/>
      <c r="F4" s="60"/>
      <c r="G4" s="62"/>
      <c r="H4" s="62"/>
      <c r="I4" s="59"/>
      <c r="J4" s="62"/>
      <c r="K4" s="62"/>
      <c r="L4" s="62"/>
      <c r="M4" s="59"/>
      <c r="N4" s="61"/>
      <c r="O4" s="62"/>
      <c r="P4" s="62"/>
      <c r="Q4" s="62"/>
      <c r="R4" s="62"/>
      <c r="S4" s="62"/>
      <c r="T4" s="62"/>
      <c r="U4" s="62"/>
      <c r="V4" s="62"/>
    </row>
    <row r="5" spans="1:22">
      <c r="B5" t="s">
        <v>188</v>
      </c>
      <c r="C5" s="60"/>
      <c r="D5" s="60"/>
      <c r="E5" s="62"/>
      <c r="F5" s="60"/>
      <c r="G5" s="62"/>
      <c r="H5" s="61"/>
      <c r="I5" s="59"/>
      <c r="J5" s="62"/>
      <c r="K5" s="62"/>
      <c r="L5" s="62"/>
      <c r="M5" s="59"/>
      <c r="N5" s="61"/>
      <c r="O5" s="62"/>
      <c r="P5" s="62"/>
      <c r="Q5" s="62"/>
      <c r="R5" s="62"/>
      <c r="S5" s="62"/>
      <c r="T5" s="61"/>
      <c r="U5" s="62"/>
      <c r="V5" s="62"/>
    </row>
    <row r="6" spans="1:22">
      <c r="B6" s="38" t="s">
        <v>65</v>
      </c>
      <c r="C6" s="59"/>
      <c r="D6" s="60"/>
      <c r="E6" s="59"/>
      <c r="F6" s="59"/>
      <c r="G6" s="61"/>
      <c r="H6" s="62"/>
      <c r="I6" s="62"/>
      <c r="J6" s="60"/>
      <c r="K6" s="60"/>
      <c r="L6" s="62"/>
      <c r="M6" s="62"/>
      <c r="N6" s="59"/>
      <c r="O6" s="61"/>
      <c r="P6" s="60"/>
      <c r="Q6" s="62"/>
      <c r="R6" s="61"/>
      <c r="S6" s="62"/>
      <c r="T6" s="61"/>
      <c r="U6" s="61"/>
      <c r="V6" s="60"/>
    </row>
    <row r="7" spans="1:22">
      <c r="B7" s="38" t="s">
        <v>67</v>
      </c>
      <c r="C7" s="60"/>
      <c r="D7" s="59"/>
      <c r="E7" s="59"/>
      <c r="F7" s="59"/>
      <c r="G7" s="62"/>
      <c r="H7" s="61"/>
      <c r="I7" s="60"/>
      <c r="J7" s="62"/>
      <c r="K7" s="62"/>
      <c r="L7" s="62"/>
      <c r="M7" s="60"/>
      <c r="N7" s="60"/>
      <c r="O7" s="62"/>
      <c r="P7" s="62"/>
      <c r="Q7" s="62"/>
      <c r="R7" s="62"/>
      <c r="S7" s="62"/>
      <c r="T7" s="61"/>
      <c r="U7" s="61"/>
      <c r="V7" s="60"/>
    </row>
    <row r="8" spans="1:22">
      <c r="B8" t="s">
        <v>107</v>
      </c>
      <c r="C8" s="63"/>
      <c r="D8" s="65"/>
      <c r="E8" s="64"/>
      <c r="F8" s="66"/>
      <c r="G8" s="64"/>
      <c r="H8" s="63"/>
      <c r="I8" s="67"/>
      <c r="J8" s="64"/>
      <c r="K8" s="64"/>
      <c r="L8" s="63"/>
      <c r="M8" s="66"/>
      <c r="N8" s="63"/>
      <c r="O8" s="64"/>
      <c r="P8" s="64"/>
      <c r="Q8" s="64"/>
      <c r="R8" s="64"/>
      <c r="S8" s="64"/>
      <c r="T8" s="63"/>
      <c r="U8" s="63"/>
      <c r="V8" s="63"/>
    </row>
    <row r="9" spans="1:22">
      <c r="A9" s="38"/>
      <c r="B9" s="68" t="s">
        <v>108</v>
      </c>
      <c r="C9" s="70"/>
      <c r="D9" s="71"/>
      <c r="E9" s="72"/>
      <c r="F9" s="70"/>
      <c r="G9" s="72"/>
      <c r="H9" s="73"/>
      <c r="I9" s="70"/>
      <c r="J9" s="72"/>
      <c r="K9" s="72"/>
      <c r="L9" s="73"/>
      <c r="M9" s="71"/>
      <c r="N9" s="74"/>
      <c r="O9" s="72"/>
      <c r="P9" s="72"/>
      <c r="Q9" s="72"/>
      <c r="R9" s="72"/>
      <c r="S9" s="72"/>
      <c r="T9" s="72"/>
      <c r="U9" s="73"/>
      <c r="V9" s="75"/>
    </row>
    <row r="10" spans="1:22">
      <c r="A10" s="38"/>
      <c r="B10" t="s">
        <v>64</v>
      </c>
      <c r="C10" s="59"/>
      <c r="D10" s="60"/>
      <c r="E10" s="62"/>
      <c r="F10" s="59"/>
      <c r="G10" s="59"/>
      <c r="H10" s="61"/>
      <c r="I10" s="60"/>
      <c r="J10" s="62"/>
      <c r="K10" s="60"/>
      <c r="L10" s="61"/>
      <c r="M10" s="62"/>
      <c r="N10" s="62"/>
      <c r="O10" s="61"/>
      <c r="P10" s="61"/>
      <c r="Q10" s="61"/>
      <c r="R10" s="61"/>
      <c r="S10" s="61"/>
      <c r="T10" s="61"/>
      <c r="U10" s="60"/>
      <c r="V10" s="59"/>
    </row>
    <row r="11" spans="1:22">
      <c r="B11" t="s">
        <v>60</v>
      </c>
      <c r="C11" s="59"/>
      <c r="D11" s="60"/>
      <c r="E11" s="61"/>
      <c r="F11" s="60"/>
      <c r="G11" s="62"/>
      <c r="H11" s="62"/>
      <c r="I11" s="60"/>
      <c r="J11" s="62"/>
      <c r="K11" s="62"/>
      <c r="L11" s="62"/>
      <c r="M11" s="59"/>
      <c r="N11" s="62"/>
      <c r="O11" s="62"/>
      <c r="P11" s="62"/>
      <c r="Q11" s="62"/>
      <c r="R11" s="62"/>
      <c r="S11" s="62"/>
      <c r="T11" s="61"/>
      <c r="U11" s="62"/>
      <c r="V11" s="60"/>
    </row>
    <row r="12" spans="1:22">
      <c r="A12" s="68"/>
      <c r="B12" t="s">
        <v>66</v>
      </c>
      <c r="C12" s="59"/>
      <c r="D12" s="62"/>
      <c r="E12" s="61"/>
      <c r="F12" s="59"/>
      <c r="G12" s="60"/>
      <c r="H12" s="61"/>
      <c r="I12" s="60"/>
      <c r="J12" s="61"/>
      <c r="K12" s="61"/>
      <c r="L12" s="61"/>
      <c r="M12" s="60"/>
      <c r="N12" s="62"/>
      <c r="O12" s="61"/>
      <c r="P12" s="61"/>
      <c r="Q12" s="61"/>
      <c r="R12" s="61"/>
      <c r="S12" s="61"/>
      <c r="T12" s="61"/>
      <c r="U12" s="60"/>
      <c r="V12" s="76"/>
    </row>
    <row r="13" spans="1:22">
      <c r="A13" s="38"/>
      <c r="B13" t="s">
        <v>179</v>
      </c>
      <c r="C13" s="59"/>
      <c r="D13" s="59"/>
      <c r="E13" s="60"/>
      <c r="F13" s="60"/>
      <c r="G13" s="60"/>
      <c r="H13" s="61"/>
      <c r="I13" s="62"/>
      <c r="J13" s="62"/>
      <c r="K13" s="60"/>
      <c r="L13" s="61"/>
      <c r="M13" s="62"/>
      <c r="N13" s="60"/>
      <c r="O13" s="61"/>
      <c r="P13" s="60"/>
      <c r="Q13" s="61"/>
      <c r="R13" s="61"/>
      <c r="S13" s="61"/>
      <c r="T13" s="59"/>
      <c r="U13" s="60"/>
      <c r="V13" s="60"/>
    </row>
    <row r="14" spans="1:22">
      <c r="B14" t="s">
        <v>184</v>
      </c>
      <c r="C14" s="59"/>
      <c r="D14" s="60"/>
      <c r="E14" s="59"/>
      <c r="F14" s="60"/>
      <c r="G14" s="61"/>
      <c r="H14" s="60"/>
      <c r="I14" s="62"/>
      <c r="J14" s="59"/>
      <c r="K14" s="62"/>
      <c r="L14" s="62"/>
      <c r="M14" s="62"/>
      <c r="N14" s="59"/>
      <c r="O14" s="60"/>
      <c r="P14" s="59"/>
      <c r="Q14" s="60"/>
      <c r="R14" s="61"/>
      <c r="S14" s="60"/>
      <c r="T14" s="61"/>
      <c r="U14" s="61"/>
      <c r="V14" s="62"/>
    </row>
    <row r="15" spans="1:22">
      <c r="B15" t="s">
        <v>61</v>
      </c>
      <c r="C15" s="60"/>
      <c r="D15" s="59"/>
      <c r="E15" s="60"/>
      <c r="F15" s="60"/>
      <c r="G15" s="62"/>
      <c r="H15" s="62"/>
      <c r="I15" s="62"/>
      <c r="J15" s="62"/>
      <c r="K15" s="62"/>
      <c r="L15" s="61"/>
      <c r="M15" s="62"/>
      <c r="N15" s="62"/>
      <c r="O15" s="61"/>
      <c r="P15" s="62"/>
      <c r="Q15" s="61"/>
      <c r="R15" s="61"/>
      <c r="S15" s="61"/>
      <c r="T15" s="61"/>
      <c r="U15" s="62"/>
      <c r="V15" s="59"/>
    </row>
    <row r="16" spans="1:22">
      <c r="B16" t="s">
        <v>180</v>
      </c>
      <c r="C16" s="59"/>
      <c r="D16" s="60"/>
      <c r="E16" s="61"/>
      <c r="F16" s="60"/>
      <c r="G16" s="59"/>
      <c r="H16" s="61"/>
      <c r="I16" s="60"/>
      <c r="J16" s="61"/>
      <c r="K16" s="61"/>
      <c r="L16" s="61"/>
      <c r="M16" s="60"/>
      <c r="N16" s="61"/>
      <c r="O16" s="61"/>
      <c r="P16" s="61"/>
      <c r="Q16" s="61"/>
      <c r="R16" s="61"/>
      <c r="S16" s="61"/>
      <c r="T16" s="61"/>
      <c r="U16" s="59"/>
      <c r="V16" s="59"/>
    </row>
    <row r="17" spans="1:22">
      <c r="B17" s="38" t="s">
        <v>172</v>
      </c>
      <c r="C17" s="59"/>
      <c r="D17" s="59"/>
      <c r="E17" s="59"/>
      <c r="F17" s="60"/>
      <c r="G17" s="62"/>
      <c r="H17" s="61"/>
      <c r="I17" s="60"/>
      <c r="J17" s="61"/>
      <c r="K17" s="61"/>
      <c r="L17" s="61"/>
      <c r="M17" s="60"/>
      <c r="N17" s="61"/>
      <c r="O17" s="61"/>
      <c r="P17" s="61"/>
      <c r="Q17" s="61"/>
      <c r="R17" s="61"/>
      <c r="S17" s="61"/>
      <c r="T17" s="61"/>
      <c r="U17" s="61"/>
      <c r="V17" s="61"/>
    </row>
    <row r="18" spans="1:22">
      <c r="A18" s="38"/>
      <c r="B18" s="38" t="s">
        <v>181</v>
      </c>
      <c r="C18" s="62"/>
      <c r="D18" s="60"/>
      <c r="E18" s="60"/>
      <c r="F18" s="60"/>
      <c r="G18" s="61"/>
      <c r="H18" s="60"/>
      <c r="I18" s="62"/>
      <c r="J18" s="62"/>
      <c r="K18" s="61"/>
      <c r="L18" s="60"/>
      <c r="M18" s="62"/>
      <c r="N18" s="61"/>
      <c r="O18" s="59"/>
      <c r="P18" s="61"/>
      <c r="Q18" s="59"/>
      <c r="R18" s="62"/>
      <c r="S18" s="59"/>
      <c r="T18" s="61"/>
      <c r="U18" s="61"/>
      <c r="V18" s="77"/>
    </row>
    <row r="19" spans="1:22">
      <c r="A19" s="38"/>
      <c r="B19" t="s">
        <v>177</v>
      </c>
      <c r="C19" s="59"/>
      <c r="D19" s="60"/>
      <c r="E19" s="59"/>
      <c r="F19" s="60"/>
      <c r="G19" s="61"/>
      <c r="H19" s="61"/>
      <c r="I19" s="62"/>
      <c r="J19" s="61"/>
      <c r="K19" s="61"/>
      <c r="L19" s="61"/>
      <c r="M19" s="62"/>
      <c r="N19" s="59"/>
      <c r="O19" s="61"/>
      <c r="P19" s="62"/>
      <c r="Q19" s="61"/>
      <c r="R19" s="61"/>
      <c r="S19" s="61"/>
      <c r="T19" s="61"/>
      <c r="U19" s="61"/>
      <c r="V19" s="61"/>
    </row>
    <row r="20" spans="1:22">
      <c r="B20" t="s">
        <v>183</v>
      </c>
      <c r="C20" s="60"/>
      <c r="D20" s="59"/>
      <c r="E20" s="60"/>
      <c r="F20" s="59"/>
      <c r="G20" s="61"/>
      <c r="H20" s="60"/>
      <c r="I20" s="62"/>
      <c r="J20" s="62"/>
      <c r="K20" s="61"/>
      <c r="L20" s="60"/>
      <c r="M20" s="62"/>
      <c r="N20" s="61"/>
      <c r="O20" s="60"/>
      <c r="P20" s="62"/>
      <c r="Q20" s="60"/>
      <c r="R20" s="59"/>
      <c r="S20" s="60"/>
      <c r="T20" s="61"/>
      <c r="U20" s="61"/>
      <c r="V20" s="61"/>
    </row>
    <row r="21" spans="1:22">
      <c r="A21" s="38"/>
      <c r="B21" t="s">
        <v>176</v>
      </c>
      <c r="C21" s="59"/>
      <c r="D21" s="60"/>
      <c r="E21" s="59"/>
      <c r="F21" s="60"/>
      <c r="G21" s="60"/>
      <c r="H21" s="62"/>
      <c r="I21" s="62"/>
      <c r="J21" s="62"/>
      <c r="K21" s="59"/>
      <c r="L21" s="61"/>
      <c r="M21" s="62"/>
      <c r="N21" s="59"/>
      <c r="O21" s="61"/>
      <c r="P21" s="61"/>
      <c r="Q21" s="61"/>
      <c r="R21" s="61"/>
      <c r="S21" s="61"/>
      <c r="T21" s="60"/>
      <c r="U21" s="61"/>
      <c r="V21" s="76"/>
    </row>
    <row r="22" spans="1:22">
      <c r="A22" s="38"/>
      <c r="B22" t="s">
        <v>190</v>
      </c>
      <c r="C22" s="60"/>
      <c r="D22" s="60"/>
      <c r="E22" s="62"/>
      <c r="F22" s="60"/>
      <c r="G22" s="60"/>
      <c r="H22" s="61"/>
      <c r="I22" s="59"/>
      <c r="J22" s="60"/>
      <c r="K22" s="62"/>
      <c r="L22" s="62"/>
      <c r="M22" s="59"/>
      <c r="N22" s="62"/>
      <c r="O22" s="62"/>
      <c r="P22" s="60"/>
      <c r="Q22" s="60"/>
      <c r="R22" s="62"/>
      <c r="S22" s="62"/>
      <c r="T22" s="61"/>
      <c r="U22" s="62"/>
      <c r="V22" s="59"/>
    </row>
    <row r="23" spans="1:22">
      <c r="B23" t="s">
        <v>168</v>
      </c>
      <c r="C23" s="61"/>
      <c r="D23" s="62"/>
      <c r="E23" s="61"/>
      <c r="F23" s="59"/>
      <c r="G23" s="62"/>
      <c r="H23" s="61"/>
      <c r="I23" s="59"/>
      <c r="J23" s="62"/>
      <c r="K23" s="62"/>
      <c r="L23" s="62"/>
      <c r="M23" s="59"/>
      <c r="N23" s="61"/>
      <c r="O23" s="62"/>
      <c r="P23" s="62"/>
      <c r="Q23" s="62"/>
      <c r="R23" s="62"/>
      <c r="S23" s="62"/>
      <c r="T23" s="61"/>
      <c r="U23" s="61"/>
      <c r="V23" s="60"/>
    </row>
    <row r="24" spans="1:22">
      <c r="B24" s="38" t="s">
        <v>191</v>
      </c>
      <c r="C24" s="60"/>
      <c r="D24" s="62"/>
      <c r="E24" s="60"/>
      <c r="F24" s="59"/>
      <c r="G24" s="62"/>
      <c r="H24" s="61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>
      <c r="B25" t="s">
        <v>68</v>
      </c>
      <c r="C25" s="62"/>
      <c r="D25" s="62"/>
      <c r="E25" s="61"/>
      <c r="F25" s="59"/>
      <c r="G25" s="62"/>
      <c r="H25" s="61"/>
      <c r="I25" s="59"/>
      <c r="J25" s="62"/>
      <c r="K25" s="62"/>
      <c r="L25" s="62"/>
      <c r="M25" s="59"/>
      <c r="N25" s="61"/>
      <c r="O25" s="62"/>
      <c r="P25" s="62"/>
      <c r="Q25" s="62"/>
      <c r="R25" s="62"/>
      <c r="S25" s="62"/>
      <c r="T25" s="61"/>
      <c r="U25" s="61"/>
      <c r="V25" s="59"/>
    </row>
    <row r="26" spans="1:22">
      <c r="B26" s="38" t="s">
        <v>187</v>
      </c>
      <c r="C26" s="61"/>
      <c r="D26" s="62"/>
      <c r="E26" s="61"/>
      <c r="F26" s="59"/>
      <c r="G26" s="61"/>
      <c r="H26" s="61"/>
      <c r="I26" s="59"/>
      <c r="J26" s="62"/>
      <c r="K26" s="62"/>
      <c r="L26" s="62"/>
      <c r="M26" s="59"/>
      <c r="N26" s="61"/>
      <c r="O26" s="62"/>
      <c r="P26" s="62"/>
      <c r="Q26" s="62"/>
      <c r="R26" s="62"/>
      <c r="S26" s="62"/>
      <c r="T26" s="61"/>
      <c r="U26" s="61"/>
      <c r="V26" s="60"/>
    </row>
    <row r="27" spans="1:22">
      <c r="B27" t="s">
        <v>166</v>
      </c>
      <c r="C27" s="60"/>
      <c r="D27" s="60"/>
      <c r="E27" s="60"/>
      <c r="F27" s="59"/>
      <c r="G27" s="60"/>
      <c r="H27" s="61"/>
      <c r="I27" s="59"/>
      <c r="J27" s="60"/>
      <c r="K27" s="62"/>
      <c r="L27" s="62"/>
      <c r="M27" s="59"/>
      <c r="N27" s="61"/>
      <c r="O27" s="60"/>
      <c r="P27" s="62"/>
      <c r="Q27" s="60"/>
      <c r="R27" s="61"/>
      <c r="S27" s="61"/>
      <c r="T27" s="60"/>
      <c r="U27" s="60"/>
      <c r="V27" s="60"/>
    </row>
    <row r="28" spans="1:22">
      <c r="B28" t="s">
        <v>178</v>
      </c>
      <c r="C28" s="59"/>
      <c r="D28" s="60"/>
      <c r="E28" s="62"/>
      <c r="F28" s="60"/>
      <c r="G28" s="60"/>
      <c r="H28" s="61"/>
      <c r="I28" s="62"/>
      <c r="J28" s="60"/>
      <c r="K28" s="62"/>
      <c r="L28" s="62"/>
      <c r="M28" s="62"/>
      <c r="N28" s="61"/>
      <c r="O28" s="62"/>
      <c r="P28" s="60"/>
      <c r="Q28" s="60"/>
      <c r="R28" s="61"/>
      <c r="S28" s="61"/>
      <c r="T28" s="60"/>
      <c r="U28" s="62"/>
      <c r="V28" s="59"/>
    </row>
    <row r="29" spans="1:22">
      <c r="B29" t="s">
        <v>170</v>
      </c>
      <c r="C29" s="61"/>
      <c r="D29" s="59"/>
      <c r="E29" s="60"/>
      <c r="F29" s="60"/>
      <c r="G29" s="62"/>
      <c r="H29" s="61"/>
      <c r="I29" s="62"/>
      <c r="J29" s="62"/>
      <c r="K29" s="62"/>
      <c r="L29" s="62"/>
      <c r="M29" s="62"/>
      <c r="N29" s="60"/>
      <c r="O29" s="62"/>
      <c r="P29" s="62"/>
      <c r="Q29" s="62"/>
      <c r="R29" s="62"/>
      <c r="S29" s="62"/>
      <c r="T29" s="61"/>
      <c r="U29" s="59"/>
      <c r="V29" s="59"/>
    </row>
    <row r="30" spans="1:22">
      <c r="B30" s="38" t="s">
        <v>193</v>
      </c>
      <c r="C30" s="59"/>
      <c r="D30" s="62"/>
      <c r="E30" s="59"/>
      <c r="F30" s="59"/>
      <c r="G30" s="62"/>
      <c r="H30" s="6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:22">
      <c r="B31" t="s">
        <v>175</v>
      </c>
      <c r="C31" s="59"/>
      <c r="D31" s="60"/>
      <c r="E31" s="59"/>
      <c r="F31" s="60"/>
      <c r="G31" s="61"/>
      <c r="H31" s="60"/>
      <c r="I31" s="62"/>
      <c r="J31" s="59"/>
      <c r="K31" s="61"/>
      <c r="L31" s="62"/>
      <c r="M31" s="62"/>
      <c r="N31" s="59"/>
      <c r="O31" s="60"/>
      <c r="P31" s="61"/>
      <c r="Q31" s="61"/>
      <c r="R31" s="61"/>
      <c r="S31" s="62"/>
      <c r="T31" s="62"/>
      <c r="U31" s="61"/>
      <c r="V31" s="62"/>
    </row>
    <row r="32" spans="1:22">
      <c r="B32" t="s">
        <v>167</v>
      </c>
      <c r="C32" s="60"/>
      <c r="D32" s="62"/>
      <c r="E32" s="61"/>
      <c r="F32" s="60"/>
      <c r="G32" s="62"/>
      <c r="H32" s="60"/>
      <c r="I32" s="59"/>
      <c r="J32" s="61"/>
      <c r="K32" s="61"/>
      <c r="L32" s="61"/>
      <c r="M32" s="59"/>
      <c r="N32" s="61"/>
      <c r="O32" s="61"/>
      <c r="P32" s="61"/>
      <c r="Q32" s="61"/>
      <c r="R32" s="60"/>
      <c r="S32" s="61"/>
      <c r="T32" s="61"/>
      <c r="U32" s="61"/>
      <c r="V32" s="60"/>
    </row>
    <row r="33" spans="1:22">
      <c r="B33" s="38" t="s">
        <v>174</v>
      </c>
      <c r="C33" s="59"/>
      <c r="D33" s="60"/>
      <c r="E33" s="59"/>
      <c r="F33" s="60"/>
      <c r="G33" s="61"/>
      <c r="H33" s="60"/>
      <c r="I33" s="62"/>
      <c r="J33" s="60"/>
      <c r="K33" s="61"/>
      <c r="L33" s="61"/>
      <c r="M33" s="62"/>
      <c r="N33" s="59"/>
      <c r="O33" s="60"/>
      <c r="P33" s="59"/>
      <c r="Q33" s="60"/>
      <c r="R33" s="61"/>
      <c r="S33" s="62"/>
      <c r="T33" s="60"/>
      <c r="U33" s="62"/>
      <c r="V33" s="62"/>
    </row>
    <row r="34" spans="1:22">
      <c r="B34" t="s">
        <v>173</v>
      </c>
      <c r="C34" s="59"/>
      <c r="D34" s="60"/>
      <c r="E34" s="59"/>
      <c r="F34" s="59"/>
      <c r="G34" s="62"/>
      <c r="H34" s="61"/>
      <c r="I34" s="61"/>
      <c r="J34" s="59"/>
      <c r="K34" s="60"/>
      <c r="L34" s="61"/>
      <c r="M34" s="61"/>
      <c r="N34" s="59"/>
      <c r="O34" s="60"/>
      <c r="P34" s="59"/>
      <c r="Q34" s="60"/>
      <c r="R34" s="61"/>
      <c r="S34" s="61"/>
      <c r="T34" s="59"/>
      <c r="U34" s="61"/>
      <c r="V34" s="60"/>
    </row>
    <row r="35" spans="1:22">
      <c r="A35" s="38"/>
      <c r="B35" t="s">
        <v>186</v>
      </c>
      <c r="C35" s="60"/>
      <c r="D35" s="62"/>
      <c r="E35" s="61"/>
      <c r="F35" s="60"/>
      <c r="G35" s="59"/>
      <c r="H35" s="61"/>
      <c r="I35" s="62"/>
      <c r="J35" s="61"/>
      <c r="K35" s="61"/>
      <c r="L35" s="61"/>
      <c r="M35" s="62"/>
      <c r="N35" s="62"/>
      <c r="O35" s="61"/>
      <c r="P35" s="62"/>
      <c r="Q35" s="61"/>
      <c r="R35" s="61"/>
      <c r="S35" s="61"/>
      <c r="T35" s="62"/>
      <c r="U35" s="59"/>
      <c r="V35" s="69"/>
    </row>
    <row r="36" spans="1:22">
      <c r="B36" t="s">
        <v>169</v>
      </c>
      <c r="C36" s="61"/>
      <c r="D36" s="61"/>
      <c r="E36" s="61"/>
      <c r="F36" s="60"/>
      <c r="G36" s="61"/>
      <c r="H36" s="61"/>
      <c r="I36" s="59"/>
      <c r="J36" s="62"/>
      <c r="K36" s="62"/>
      <c r="L36" s="62"/>
      <c r="M36" s="59"/>
      <c r="N36" s="61"/>
      <c r="O36" s="62"/>
      <c r="P36" s="62"/>
      <c r="Q36" s="62"/>
      <c r="R36" s="62"/>
      <c r="S36" s="62"/>
      <c r="T36" s="61"/>
      <c r="U36" s="61"/>
      <c r="V36" s="61"/>
    </row>
    <row r="37" spans="1:22">
      <c r="B37" t="s">
        <v>185</v>
      </c>
      <c r="C37" s="60"/>
      <c r="D37" s="59"/>
      <c r="E37" s="60"/>
      <c r="F37" s="60"/>
      <c r="G37" s="61"/>
      <c r="H37" s="62"/>
      <c r="I37" s="62"/>
      <c r="J37" s="59"/>
      <c r="K37" s="61"/>
      <c r="L37" s="60"/>
      <c r="M37" s="62"/>
      <c r="N37" s="60"/>
      <c r="O37" s="59"/>
      <c r="P37" s="61"/>
      <c r="Q37" s="59"/>
      <c r="R37" s="62"/>
      <c r="S37" s="60"/>
      <c r="T37" s="61"/>
      <c r="U37" s="61"/>
      <c r="V37" s="61"/>
    </row>
    <row r="38" spans="1:22">
      <c r="B38" t="s">
        <v>171</v>
      </c>
      <c r="C38" s="59"/>
      <c r="D38" s="61"/>
      <c r="E38" s="61"/>
      <c r="F38" s="59"/>
      <c r="G38" s="61"/>
      <c r="H38" s="59"/>
      <c r="I38" s="62"/>
      <c r="J38" s="61"/>
      <c r="K38" s="61"/>
      <c r="L38" s="61"/>
      <c r="M38" s="62"/>
      <c r="N38" s="61"/>
      <c r="O38" s="61"/>
      <c r="P38" s="61"/>
      <c r="Q38" s="61"/>
      <c r="R38" s="61"/>
      <c r="S38" s="61"/>
      <c r="T38" s="61"/>
      <c r="U38" s="61"/>
      <c r="V38" s="60"/>
    </row>
    <row r="39" spans="1:22">
      <c r="B39" t="s">
        <v>182</v>
      </c>
      <c r="C39" s="60"/>
      <c r="D39" s="62"/>
      <c r="E39" s="60"/>
      <c r="F39" s="60"/>
      <c r="G39" s="61"/>
      <c r="H39" s="62"/>
      <c r="I39" s="62"/>
      <c r="J39" s="59"/>
      <c r="K39" s="61"/>
      <c r="L39" s="59"/>
      <c r="M39" s="61"/>
      <c r="N39" s="62"/>
      <c r="O39" s="59"/>
      <c r="P39" s="61"/>
      <c r="Q39" s="60"/>
      <c r="R39" s="61"/>
      <c r="S39" s="59"/>
      <c r="T39" s="61"/>
      <c r="U39" s="61"/>
      <c r="V39" s="60"/>
    </row>
    <row r="40" spans="1:22">
      <c r="B40" t="s">
        <v>192</v>
      </c>
      <c r="C40" s="60"/>
      <c r="D40" s="62"/>
      <c r="E40" s="60"/>
      <c r="F40" s="59"/>
      <c r="G40" s="62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2" spans="1:22">
      <c r="B42" s="78" t="s">
        <v>308</v>
      </c>
      <c r="C42" s="79"/>
      <c r="D42" s="80" t="s">
        <v>309</v>
      </c>
      <c r="E42" s="80"/>
      <c r="F42" s="80"/>
      <c r="G42" s="80"/>
      <c r="H42" s="80"/>
      <c r="I42" s="80"/>
      <c r="J42" s="83"/>
      <c r="K42" s="80" t="s">
        <v>310</v>
      </c>
      <c r="L42" s="80"/>
      <c r="M42" s="80"/>
      <c r="N42" s="80"/>
      <c r="O42" s="82"/>
      <c r="P42" s="81"/>
      <c r="Q42" s="80" t="s">
        <v>311</v>
      </c>
      <c r="R42" s="80"/>
      <c r="S42" s="80"/>
      <c r="T42" s="80"/>
      <c r="U42" s="80"/>
      <c r="V42" s="82"/>
    </row>
    <row r="49" spans="25:30">
      <c r="Y49" s="58"/>
    </row>
    <row r="50" spans="25:30">
      <c r="Y50" s="58"/>
    </row>
    <row r="51" spans="25:30">
      <c r="Y51" s="58"/>
    </row>
    <row r="52" spans="25:30">
      <c r="Y52" s="58"/>
    </row>
    <row r="53" spans="25:30">
      <c r="Y53" s="58"/>
    </row>
    <row r="55" spans="25:30">
      <c r="Y55" s="58"/>
    </row>
    <row r="56" spans="25:30">
      <c r="Y56" s="58"/>
    </row>
    <row r="57" spans="25:30">
      <c r="Y57" s="58" t="s">
        <v>245</v>
      </c>
    </row>
    <row r="58" spans="25:30">
      <c r="Y58" s="57"/>
    </row>
    <row r="60" spans="25:30">
      <c r="Y60" s="57"/>
    </row>
    <row r="62" spans="25:30">
      <c r="Y62" s="57"/>
    </row>
    <row r="64" spans="25:30">
      <c r="Y64" s="1" t="s">
        <v>262</v>
      </c>
      <c r="AD64" s="1" t="s">
        <v>263</v>
      </c>
    </row>
    <row r="65" spans="25:35">
      <c r="Y65" t="s">
        <v>199</v>
      </c>
      <c r="Z65" t="s">
        <v>216</v>
      </c>
      <c r="AD65" t="s">
        <v>265</v>
      </c>
      <c r="AE65" t="s">
        <v>264</v>
      </c>
      <c r="AI65" t="s">
        <v>282</v>
      </c>
    </row>
    <row r="66" spans="25:35">
      <c r="Y66" t="s">
        <v>200</v>
      </c>
      <c r="Z66" t="s">
        <v>217</v>
      </c>
      <c r="AD66" t="s">
        <v>200</v>
      </c>
      <c r="AE66" t="s">
        <v>217</v>
      </c>
      <c r="AI66" t="s">
        <v>300</v>
      </c>
    </row>
    <row r="67" spans="25:35">
      <c r="Y67" t="s">
        <v>201</v>
      </c>
      <c r="Z67" t="s">
        <v>218</v>
      </c>
      <c r="AD67" t="s">
        <v>266</v>
      </c>
      <c r="AE67" t="s">
        <v>269</v>
      </c>
      <c r="AI67" t="s">
        <v>283</v>
      </c>
    </row>
    <row r="68" spans="25:35">
      <c r="Y68" t="s">
        <v>202</v>
      </c>
      <c r="Z68" t="s">
        <v>219</v>
      </c>
      <c r="AD68" t="s">
        <v>267</v>
      </c>
      <c r="AE68" t="s">
        <v>270</v>
      </c>
      <c r="AI68" t="s">
        <v>284</v>
      </c>
    </row>
    <row r="69" spans="25:35">
      <c r="Y69" t="s">
        <v>203</v>
      </c>
      <c r="Z69" t="s">
        <v>194</v>
      </c>
      <c r="AD69" t="s">
        <v>268</v>
      </c>
      <c r="AE69" t="s">
        <v>271</v>
      </c>
      <c r="AI69" t="s">
        <v>285</v>
      </c>
    </row>
    <row r="70" spans="25:35">
      <c r="AD70" t="s">
        <v>206</v>
      </c>
      <c r="AE70" t="s">
        <v>221</v>
      </c>
      <c r="AI70" t="s">
        <v>286</v>
      </c>
    </row>
    <row r="71" spans="25:35">
      <c r="Y71" t="s">
        <v>205</v>
      </c>
      <c r="Z71" t="s">
        <v>220</v>
      </c>
      <c r="AD71" t="s">
        <v>207</v>
      </c>
      <c r="AE71" t="s">
        <v>279</v>
      </c>
      <c r="AI71" t="s">
        <v>287</v>
      </c>
    </row>
    <row r="72" spans="25:35">
      <c r="Y72" t="s">
        <v>206</v>
      </c>
      <c r="Z72" t="s">
        <v>221</v>
      </c>
    </row>
    <row r="73" spans="25:35">
      <c r="Y73" t="s">
        <v>207</v>
      </c>
      <c r="Z73" t="s">
        <v>222</v>
      </c>
      <c r="AI73" t="s">
        <v>302</v>
      </c>
    </row>
    <row r="74" spans="25:35">
      <c r="Y74" t="s">
        <v>208</v>
      </c>
      <c r="Z74" t="s">
        <v>223</v>
      </c>
      <c r="AD74" t="s">
        <v>276</v>
      </c>
      <c r="AE74" t="s">
        <v>275</v>
      </c>
      <c r="AI74" t="s">
        <v>288</v>
      </c>
    </row>
    <row r="75" spans="25:35">
      <c r="Y75" t="s">
        <v>209</v>
      </c>
      <c r="Z75" t="s">
        <v>224</v>
      </c>
      <c r="AD75" t="s">
        <v>212</v>
      </c>
      <c r="AE75" t="s">
        <v>176</v>
      </c>
      <c r="AI75" t="s">
        <v>289</v>
      </c>
    </row>
    <row r="76" spans="25:35">
      <c r="Y76" t="s">
        <v>210</v>
      </c>
      <c r="Z76" t="s">
        <v>195</v>
      </c>
      <c r="AD76" t="s">
        <v>213</v>
      </c>
      <c r="AE76" t="s">
        <v>214</v>
      </c>
      <c r="AI76" t="s">
        <v>301</v>
      </c>
    </row>
    <row r="77" spans="25:35">
      <c r="Y77" t="s">
        <v>211</v>
      </c>
      <c r="Z77" t="s">
        <v>204</v>
      </c>
      <c r="AD77" t="s">
        <v>280</v>
      </c>
      <c r="AE77" t="s">
        <v>281</v>
      </c>
      <c r="AI77" t="s">
        <v>290</v>
      </c>
    </row>
    <row r="78" spans="25:35">
      <c r="Y78" t="s">
        <v>212</v>
      </c>
      <c r="Z78" t="s">
        <v>176</v>
      </c>
      <c r="AD78" t="s">
        <v>273</v>
      </c>
      <c r="AE78" t="s">
        <v>272</v>
      </c>
      <c r="AI78" t="s">
        <v>291</v>
      </c>
    </row>
    <row r="79" spans="25:35">
      <c r="Y79" t="s">
        <v>213</v>
      </c>
      <c r="Z79" t="s">
        <v>214</v>
      </c>
      <c r="AI79" t="s">
        <v>292</v>
      </c>
    </row>
    <row r="80" spans="25:35">
      <c r="AD80" t="s">
        <v>227</v>
      </c>
      <c r="AE80" t="s">
        <v>237</v>
      </c>
    </row>
    <row r="81" spans="25:35">
      <c r="Y81" t="s">
        <v>225</v>
      </c>
      <c r="Z81" t="s">
        <v>196</v>
      </c>
      <c r="AD81" t="s">
        <v>274</v>
      </c>
      <c r="AE81" t="s">
        <v>174</v>
      </c>
      <c r="AI81" t="s">
        <v>293</v>
      </c>
    </row>
    <row r="82" spans="25:35">
      <c r="Y82" t="s">
        <v>226</v>
      </c>
      <c r="Z82" t="s">
        <v>236</v>
      </c>
      <c r="AI82" t="s">
        <v>294</v>
      </c>
    </row>
    <row r="83" spans="25:35">
      <c r="Y83" t="s">
        <v>227</v>
      </c>
      <c r="Z83" t="s">
        <v>237</v>
      </c>
      <c r="AI83" t="s">
        <v>295</v>
      </c>
    </row>
    <row r="84" spans="25:35">
      <c r="Y84" t="s">
        <v>228</v>
      </c>
      <c r="Z84" t="s">
        <v>238</v>
      </c>
      <c r="AD84" t="s">
        <v>232</v>
      </c>
      <c r="AE84" t="s">
        <v>235</v>
      </c>
      <c r="AI84" t="s">
        <v>296</v>
      </c>
    </row>
    <row r="85" spans="25:35">
      <c r="Y85" t="s">
        <v>229</v>
      </c>
      <c r="Z85" t="s">
        <v>197</v>
      </c>
      <c r="AI85" t="s">
        <v>297</v>
      </c>
    </row>
    <row r="86" spans="25:35">
      <c r="Y86" t="s">
        <v>230</v>
      </c>
      <c r="Z86" t="s">
        <v>198</v>
      </c>
      <c r="AD86" s="58" t="s">
        <v>277</v>
      </c>
      <c r="AE86" s="58" t="s">
        <v>278</v>
      </c>
      <c r="AI86" t="s">
        <v>298</v>
      </c>
    </row>
    <row r="87" spans="25:35">
      <c r="Y87" t="s">
        <v>231</v>
      </c>
      <c r="Z87" t="s">
        <v>234</v>
      </c>
      <c r="AD87" s="58" t="s">
        <v>242</v>
      </c>
      <c r="AE87" s="58" t="s">
        <v>240</v>
      </c>
      <c r="AI87" t="s">
        <v>299</v>
      </c>
    </row>
    <row r="88" spans="25:35">
      <c r="Y88" t="s">
        <v>232</v>
      </c>
      <c r="Z88" t="s">
        <v>235</v>
      </c>
    </row>
    <row r="89" spans="25:35">
      <c r="Y89" t="s">
        <v>233</v>
      </c>
      <c r="Z89" t="s">
        <v>215</v>
      </c>
      <c r="AD89" s="58" t="s">
        <v>248</v>
      </c>
      <c r="AE89" s="58" t="s">
        <v>250</v>
      </c>
    </row>
    <row r="91" spans="25:35">
      <c r="Y91" s="58" t="s">
        <v>239</v>
      </c>
      <c r="Z91" s="58" t="s">
        <v>246</v>
      </c>
      <c r="AD91" s="58" t="s">
        <v>252</v>
      </c>
      <c r="AE91" t="s">
        <v>257</v>
      </c>
    </row>
    <row r="92" spans="25:35">
      <c r="Y92" s="58" t="s">
        <v>241</v>
      </c>
      <c r="Z92" s="58" t="s">
        <v>247</v>
      </c>
      <c r="AD92" s="58" t="s">
        <v>253</v>
      </c>
      <c r="AE92" t="s">
        <v>261</v>
      </c>
    </row>
    <row r="93" spans="25:35">
      <c r="Y93" s="58" t="s">
        <v>242</v>
      </c>
      <c r="Z93" s="58" t="s">
        <v>240</v>
      </c>
    </row>
    <row r="94" spans="25:35">
      <c r="Y94" s="58" t="s">
        <v>243</v>
      </c>
      <c r="Z94" s="58" t="s">
        <v>244</v>
      </c>
      <c r="AD94" s="58" t="s">
        <v>255</v>
      </c>
      <c r="AE94" t="s">
        <v>260</v>
      </c>
    </row>
    <row r="95" spans="25:35">
      <c r="Y95" s="58" t="s">
        <v>248</v>
      </c>
      <c r="Z95" s="58" t="s">
        <v>250</v>
      </c>
      <c r="AD95" s="58"/>
    </row>
    <row r="96" spans="25:35">
      <c r="Y96" t="s">
        <v>249</v>
      </c>
      <c r="Z96" t="s">
        <v>251</v>
      </c>
    </row>
    <row r="97" spans="25:26">
      <c r="Y97" s="58" t="s">
        <v>252</v>
      </c>
      <c r="Z97" t="s">
        <v>257</v>
      </c>
    </row>
    <row r="98" spans="25:26">
      <c r="Y98" s="58" t="s">
        <v>253</v>
      </c>
      <c r="Z98" t="s">
        <v>261</v>
      </c>
    </row>
    <row r="99" spans="25:26">
      <c r="Y99" s="58" t="s">
        <v>254</v>
      </c>
      <c r="Z99" t="s">
        <v>258</v>
      </c>
    </row>
    <row r="100" spans="25:26">
      <c r="Y100" s="58" t="s">
        <v>256</v>
      </c>
      <c r="Z100" t="s">
        <v>259</v>
      </c>
    </row>
    <row r="101" spans="25:26">
      <c r="Y101" s="58" t="s">
        <v>255</v>
      </c>
      <c r="Z101" t="s">
        <v>260</v>
      </c>
    </row>
    <row r="106" spans="25:26">
      <c r="Y106" s="58"/>
    </row>
    <row r="107" spans="25:26">
      <c r="Y107" s="58"/>
    </row>
    <row r="108" spans="25:26">
      <c r="Y108" s="58"/>
    </row>
  </sheetData>
  <sortState ref="B6:V40">
    <sortCondition ref="B6:B40"/>
  </sortState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Fragen</vt:lpstr>
      <vt:lpstr>Berechnung</vt:lpstr>
      <vt:lpstr>Ergebnisse</vt:lpstr>
      <vt:lpstr>Gesamtauswertung</vt:lpstr>
      <vt:lpstr>Modulrelevanz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Henning</dc:creator>
  <cp:lastModifiedBy>SteffenHenning</cp:lastModifiedBy>
  <cp:lastPrinted>2019-02-26T12:36:11Z</cp:lastPrinted>
  <dcterms:created xsi:type="dcterms:W3CDTF">2017-06-02T19:26:31Z</dcterms:created>
  <dcterms:modified xsi:type="dcterms:W3CDTF">2019-02-26T12:39:28Z</dcterms:modified>
</cp:coreProperties>
</file>